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사용법" sheetId="1" state="visible" r:id="rId3"/>
    <sheet name="설정" sheetId="2" state="visible" r:id="rId4"/>
    <sheet name="보관대장" sheetId="3" state="visible" r:id="rId5"/>
    <sheet name="월 집계" sheetId="4" state="visible" r:id="rId6"/>
    <sheet name="보관 표지판" sheetId="5" state="visible" r:id="rId7"/>
  </sheets>
  <definedNames>
    <definedName function="false" hidden="false" localSheetId="4" name="_xlnm.Print_Area" vbProcedure="false">'보관 표지판'!$A$1:$D$11</definedName>
    <definedName function="false" hidden="false" localSheetId="2" name="_xlnm.Print_Titles" vbProcedure="false">보관대장!$5:$5</definedName>
    <definedName function="false" hidden="true" localSheetId="2" name="_xlnm._FilterDatabase" vbProcedure="false">보관대장!$A$5:$M$305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<sst xmlns="http://schemas.openxmlformats.org/spreadsheetml/2006/main" count="140" uniqueCount="123">
  <si>
    <r>
      <rPr>
        <b val="true"/>
        <sz val="14"/>
        <color rgb="FFFFFFFF"/>
        <rFont val="Noto Sans CJK SC"/>
        <family val="2"/>
      </rPr>
      <t xml:space="preserve">의료폐기물 관리대장 </t>
    </r>
    <r>
      <rPr>
        <b val="true"/>
        <sz val="14"/>
        <color rgb="FFFFFFFF"/>
        <rFont val="맑은 고딕"/>
        <family val="0"/>
        <charset val="1"/>
      </rPr>
      <t xml:space="preserve">· </t>
    </r>
    <r>
      <rPr>
        <b val="true"/>
        <sz val="14"/>
        <color rgb="FFFFFFFF"/>
        <rFont val="Noto Sans CJK SC"/>
        <family val="2"/>
      </rPr>
      <t xml:space="preserve">사용법</t>
    </r>
  </si>
  <si>
    <t xml:space="preserve">이 양식은</t>
  </si>
  <si>
    <r>
      <rPr>
        <sz val="10"/>
        <color rgb="FF1A1A1A"/>
        <rFont val="Noto Sans CJK SC"/>
        <family val="2"/>
      </rPr>
      <t xml:space="preserve">새봄메디가 만들어 무료로 드리는 양식입니다</t>
    </r>
    <r>
      <rPr>
        <sz val="10"/>
        <color rgb="FF1A1A1A"/>
        <rFont val="맑은 고딕"/>
        <family val="0"/>
        <charset val="1"/>
      </rPr>
      <t xml:space="preserve">. </t>
    </r>
    <r>
      <rPr>
        <sz val="10"/>
        <color rgb="FF1A1A1A"/>
        <rFont val="Noto Sans CJK SC"/>
        <family val="2"/>
      </rPr>
      <t xml:space="preserve">그대로 쓰셔도 되고 고쳐 쓰셔도 됩니다</t>
    </r>
    <r>
      <rPr>
        <sz val="10"/>
        <color rgb="FF1A1A1A"/>
        <rFont val="맑은 고딕"/>
        <family val="0"/>
        <charset val="1"/>
      </rPr>
      <t xml:space="preserve">.</t>
    </r>
  </si>
  <si>
    <r>
      <rPr>
        <sz val="10"/>
        <color rgb="FF1A1A1A"/>
        <rFont val="Noto Sans CJK SC"/>
        <family val="2"/>
      </rPr>
      <t xml:space="preserve">종류만 고르면 보관 한도일이 저절로 잡히게 만들었습니다</t>
    </r>
    <r>
      <rPr>
        <sz val="10"/>
        <color rgb="FF1A1A1A"/>
        <rFont val="맑은 고딕"/>
        <family val="0"/>
        <charset val="1"/>
      </rPr>
      <t xml:space="preserve">. </t>
    </r>
    <r>
      <rPr>
        <sz val="10"/>
        <color rgb="FF1A1A1A"/>
        <rFont val="Noto Sans CJK SC"/>
        <family val="2"/>
      </rPr>
      <t xml:space="preserve">날짜를 손으로 세지 않으셔도 됩니다</t>
    </r>
    <r>
      <rPr>
        <sz val="10"/>
        <color rgb="FF1A1A1A"/>
        <rFont val="맑은 고딕"/>
        <family val="0"/>
        <charset val="1"/>
      </rPr>
      <t xml:space="preserve">.</t>
    </r>
  </si>
  <si>
    <t xml:space="preserve">시트 순서</t>
  </si>
  <si>
    <t xml:space="preserve">설정 → 보관대장 → 월 집계 → 보관 표지판</t>
  </si>
  <si>
    <t xml:space="preserve">① 설정</t>
  </si>
  <si>
    <r>
      <rPr>
        <sz val="10"/>
        <color rgb="FF1A1A1A"/>
        <rFont val="Noto Sans CJK SC"/>
        <family val="2"/>
      </rPr>
      <t xml:space="preserve">병원 이름 </t>
    </r>
    <r>
      <rPr>
        <sz val="10"/>
        <color rgb="FF1A1A1A"/>
        <rFont val="맑은 고딕"/>
        <family val="0"/>
        <charset val="1"/>
      </rPr>
      <t xml:space="preserve">· </t>
    </r>
    <r>
      <rPr>
        <sz val="10"/>
        <color rgb="FF1A1A1A"/>
        <rFont val="Noto Sans CJK SC"/>
        <family val="2"/>
      </rPr>
      <t xml:space="preserve">수탁업체 </t>
    </r>
    <r>
      <rPr>
        <sz val="10"/>
        <color rgb="FF1A1A1A"/>
        <rFont val="맑은 고딕"/>
        <family val="0"/>
        <charset val="1"/>
      </rPr>
      <t xml:space="preserve">· </t>
    </r>
    <r>
      <rPr>
        <sz val="10"/>
        <color rgb="FF1A1A1A"/>
        <rFont val="Noto Sans CJK SC"/>
        <family val="2"/>
      </rPr>
      <t xml:space="preserve">관리책임자 </t>
    </r>
    <r>
      <rPr>
        <sz val="10"/>
        <color rgb="FF1A1A1A"/>
        <rFont val="맑은 고딕"/>
        <family val="0"/>
        <charset val="1"/>
      </rPr>
      <t xml:space="preserve">· </t>
    </r>
    <r>
      <rPr>
        <sz val="10"/>
        <color rgb="FF1A1A1A"/>
        <rFont val="Noto Sans CJK SC"/>
        <family val="2"/>
      </rPr>
      <t xml:space="preserve">보관장소를 넣습니다</t>
    </r>
    <r>
      <rPr>
        <sz val="10"/>
        <color rgb="FF1A1A1A"/>
        <rFont val="맑은 고딕"/>
        <family val="0"/>
        <charset val="1"/>
      </rPr>
      <t xml:space="preserve">.</t>
    </r>
  </si>
  <si>
    <r>
      <rPr>
        <sz val="10"/>
        <color rgb="FF1A1A1A"/>
        <rFont val="Noto Sans CJK SC"/>
        <family val="2"/>
      </rPr>
      <t xml:space="preserve">냉장 보관</t>
    </r>
    <r>
      <rPr>
        <sz val="10"/>
        <color rgb="FF1A1A1A"/>
        <rFont val="맑은 고딕"/>
        <family val="0"/>
        <charset val="1"/>
      </rPr>
      <t xml:space="preserve">(4℃ </t>
    </r>
    <r>
      <rPr>
        <sz val="10"/>
        <color rgb="FF1A1A1A"/>
        <rFont val="Noto Sans CJK SC"/>
        <family val="2"/>
      </rPr>
      <t xml:space="preserve">이하</t>
    </r>
    <r>
      <rPr>
        <sz val="10"/>
        <color rgb="FF1A1A1A"/>
        <rFont val="맑은 고딕"/>
        <family val="0"/>
        <charset val="1"/>
      </rPr>
      <t xml:space="preserve">)</t>
    </r>
    <r>
      <rPr>
        <sz val="10"/>
        <color rgb="FF1A1A1A"/>
        <rFont val="Noto Sans CJK SC"/>
        <family val="2"/>
      </rPr>
      <t xml:space="preserve">을 하시면 「예」로 두십시오</t>
    </r>
    <r>
      <rPr>
        <sz val="10"/>
        <color rgb="FF1A1A1A"/>
        <rFont val="맑은 고딕"/>
        <family val="0"/>
        <charset val="1"/>
      </rPr>
      <t xml:space="preserve">. </t>
    </r>
    <r>
      <rPr>
        <sz val="10"/>
        <color rgb="FF1A1A1A"/>
        <rFont val="Noto Sans CJK SC"/>
        <family val="2"/>
      </rPr>
      <t xml:space="preserve">일반의료폐기물만 </t>
    </r>
    <r>
      <rPr>
        <sz val="10"/>
        <color rgb="FF1A1A1A"/>
        <rFont val="맑은 고딕"/>
        <family val="0"/>
        <charset val="1"/>
      </rPr>
      <t xml:space="preserve">15</t>
    </r>
    <r>
      <rPr>
        <sz val="10"/>
        <color rgb="FF1A1A1A"/>
        <rFont val="Noto Sans CJK SC"/>
        <family val="2"/>
      </rPr>
      <t xml:space="preserve">일에서 </t>
    </r>
    <r>
      <rPr>
        <sz val="10"/>
        <color rgb="FF1A1A1A"/>
        <rFont val="맑은 고딕"/>
        <family val="0"/>
        <charset val="1"/>
      </rPr>
      <t xml:space="preserve">30</t>
    </r>
    <r>
      <rPr>
        <sz val="10"/>
        <color rgb="FF1A1A1A"/>
        <rFont val="Noto Sans CJK SC"/>
        <family val="2"/>
      </rPr>
      <t xml:space="preserve">일로 늘어납니다</t>
    </r>
    <r>
      <rPr>
        <sz val="10"/>
        <color rgb="FF1A1A1A"/>
        <rFont val="맑은 고딕"/>
        <family val="0"/>
        <charset val="1"/>
      </rPr>
      <t xml:space="preserve">.</t>
    </r>
  </si>
  <si>
    <r>
      <rPr>
        <sz val="10"/>
        <color rgb="FF1A1A1A"/>
        <rFont val="Noto Sans CJK SC"/>
        <family val="2"/>
      </rPr>
      <t xml:space="preserve">아래 종류별 보관기간 표는 건드리지 마십시오</t>
    </r>
    <r>
      <rPr>
        <sz val="10"/>
        <color rgb="FF1A1A1A"/>
        <rFont val="맑은 고딕"/>
        <family val="0"/>
        <charset val="1"/>
      </rPr>
      <t xml:space="preserve">. </t>
    </r>
    <r>
      <rPr>
        <sz val="10"/>
        <color rgb="FF1A1A1A"/>
        <rFont val="Noto Sans CJK SC"/>
        <family val="2"/>
      </rPr>
      <t xml:space="preserve">보관대장이 이 표를 보고 계산합니다</t>
    </r>
    <r>
      <rPr>
        <sz val="10"/>
        <color rgb="FF1A1A1A"/>
        <rFont val="맑은 고딕"/>
        <family val="0"/>
        <charset val="1"/>
      </rPr>
      <t xml:space="preserve">.</t>
    </r>
  </si>
  <si>
    <t xml:space="preserve">② 보관대장</t>
  </si>
  <si>
    <r>
      <rPr>
        <sz val="10"/>
        <color rgb="FF1A1A1A"/>
        <rFont val="Noto Sans CJK SC"/>
        <family val="2"/>
      </rPr>
      <t xml:space="preserve">한 용기에 한 줄입니다</t>
    </r>
    <r>
      <rPr>
        <sz val="10"/>
        <color rgb="FF1A1A1A"/>
        <rFont val="맑은 고딕"/>
        <family val="0"/>
        <charset val="1"/>
      </rPr>
      <t xml:space="preserve">. </t>
    </r>
    <r>
      <rPr>
        <sz val="10"/>
        <color rgb="FF1A1A1A"/>
        <rFont val="Noto Sans CJK SC"/>
        <family val="2"/>
      </rPr>
      <t xml:space="preserve">발생일과 종류만 고르면 보관 한도일이 뜹니다</t>
    </r>
    <r>
      <rPr>
        <sz val="10"/>
        <color rgb="FF1A1A1A"/>
        <rFont val="맑은 고딕"/>
        <family val="0"/>
        <charset val="1"/>
      </rPr>
      <t xml:space="preserve">.</t>
    </r>
  </si>
  <si>
    <r>
      <rPr>
        <sz val="10"/>
        <color rgb="FF1A1A1A"/>
        <rFont val="Noto Sans CJK SC"/>
        <family val="2"/>
      </rPr>
      <t xml:space="preserve">보관 시작일을 따로 적으시면 그 날짜를 기준으로 셉니다</t>
    </r>
    <r>
      <rPr>
        <sz val="10"/>
        <color rgb="FF1A1A1A"/>
        <rFont val="맑은 고딕"/>
        <family val="0"/>
        <charset val="1"/>
      </rPr>
      <t xml:space="preserve">. </t>
    </r>
    <r>
      <rPr>
        <sz val="10"/>
        <color rgb="FF1A1A1A"/>
        <rFont val="Noto Sans CJK SC"/>
        <family val="2"/>
      </rPr>
      <t xml:space="preserve">비워 두면 발생일 기준입니다</t>
    </r>
    <r>
      <rPr>
        <sz val="10"/>
        <color rgb="FF1A1A1A"/>
        <rFont val="맑은 고딕"/>
        <family val="0"/>
        <charset val="1"/>
      </rPr>
      <t xml:space="preserve">.</t>
    </r>
  </si>
  <si>
    <r>
      <rPr>
        <sz val="10"/>
        <color rgb="FF1A1A1A"/>
        <rFont val="Noto Sans CJK SC"/>
        <family val="2"/>
      </rPr>
      <t xml:space="preserve">한도일이 사흘 안으로 남으면 주황</t>
    </r>
    <r>
      <rPr>
        <sz val="10"/>
        <color rgb="FF1A1A1A"/>
        <rFont val="맑은 고딕"/>
        <family val="0"/>
        <charset val="1"/>
      </rPr>
      <t xml:space="preserve">, </t>
    </r>
    <r>
      <rPr>
        <sz val="10"/>
        <color rgb="FF1A1A1A"/>
        <rFont val="Noto Sans CJK SC"/>
        <family val="2"/>
      </rPr>
      <t xml:space="preserve">지나면 붉게 바뀝니다</t>
    </r>
    <r>
      <rPr>
        <sz val="10"/>
        <color rgb="FF1A1A1A"/>
        <rFont val="맑은 고딕"/>
        <family val="0"/>
        <charset val="1"/>
      </rPr>
      <t xml:space="preserve">.</t>
    </r>
  </si>
  <si>
    <r>
      <rPr>
        <sz val="10"/>
        <color rgb="FF1A1A1A"/>
        <rFont val="Noto Sans CJK SC"/>
        <family val="2"/>
      </rPr>
      <t xml:space="preserve">인계일을 넣으면 그 줄은 흐려집니다</t>
    </r>
    <r>
      <rPr>
        <sz val="10"/>
        <color rgb="FF1A1A1A"/>
        <rFont val="맑은 고딕"/>
        <family val="0"/>
        <charset val="1"/>
      </rPr>
      <t xml:space="preserve">.</t>
    </r>
  </si>
  <si>
    <t xml:space="preserve">③ 월 집계</t>
  </si>
  <si>
    <r>
      <rPr>
        <sz val="10"/>
        <color rgb="FF1A1A1A"/>
        <rFont val="Noto Sans CJK SC"/>
        <family val="2"/>
      </rPr>
      <t xml:space="preserve">종류별 </t>
    </r>
    <r>
      <rPr>
        <sz val="10"/>
        <color rgb="FF1A1A1A"/>
        <rFont val="맑은 고딕"/>
        <family val="0"/>
        <charset val="1"/>
      </rPr>
      <t xml:space="preserve">· </t>
    </r>
    <r>
      <rPr>
        <sz val="10"/>
        <color rgb="FF1A1A1A"/>
        <rFont val="Noto Sans CJK SC"/>
        <family val="2"/>
      </rPr>
      <t xml:space="preserve">월별 용기 수와 무게가 나옵니다</t>
    </r>
    <r>
      <rPr>
        <sz val="10"/>
        <color rgb="FF1A1A1A"/>
        <rFont val="맑은 고딕"/>
        <family val="0"/>
        <charset val="1"/>
      </rPr>
      <t xml:space="preserve">.</t>
    </r>
  </si>
  <si>
    <r>
      <rPr>
        <sz val="10"/>
        <color rgb="FF1A1A1A"/>
        <rFont val="Noto Sans CJK SC"/>
        <family val="2"/>
      </rPr>
      <t xml:space="preserve">한도일이 지났는데 인계가 안 된 건수도 같이 나옵니다</t>
    </r>
    <r>
      <rPr>
        <sz val="10"/>
        <color rgb="FF1A1A1A"/>
        <rFont val="맑은 고딕"/>
        <family val="0"/>
        <charset val="1"/>
      </rPr>
      <t xml:space="preserve">.</t>
    </r>
  </si>
  <si>
    <t xml:space="preserve">④ 보관 표지판</t>
  </si>
  <si>
    <r>
      <rPr>
        <sz val="10"/>
        <color rgb="FF1A1A1A"/>
        <rFont val="Noto Sans CJK SC"/>
        <family val="2"/>
      </rPr>
      <t xml:space="preserve">법에서 정한 기재사항 일곱 가지가 들어간 표지판입니다</t>
    </r>
    <r>
      <rPr>
        <sz val="10"/>
        <color rgb="FF1A1A1A"/>
        <rFont val="맑은 고딕"/>
        <family val="0"/>
        <charset val="1"/>
      </rPr>
      <t xml:space="preserve">.</t>
    </r>
  </si>
  <si>
    <r>
      <rPr>
        <sz val="10"/>
        <color rgb="FF1A1A1A"/>
        <rFont val="Noto Sans CJK SC"/>
        <family val="2"/>
      </rPr>
      <t xml:space="preserve">채워서 인쇄하시면 됩니다</t>
    </r>
    <r>
      <rPr>
        <sz val="10"/>
        <color rgb="FF1A1A1A"/>
        <rFont val="맑은 고딕"/>
        <family val="0"/>
        <charset val="1"/>
      </rPr>
      <t xml:space="preserve">. </t>
    </r>
    <r>
      <rPr>
        <sz val="10"/>
        <color rgb="FF1A1A1A"/>
        <rFont val="Noto Sans CJK SC"/>
        <family val="2"/>
      </rPr>
      <t xml:space="preserve">흰 바탕에 녹색 선과 녹색 글자입니다</t>
    </r>
    <r>
      <rPr>
        <sz val="10"/>
        <color rgb="FF1A1A1A"/>
        <rFont val="맑은 고딕"/>
        <family val="0"/>
        <charset val="1"/>
      </rPr>
      <t xml:space="preserve">.</t>
    </r>
  </si>
  <si>
    <r>
      <rPr>
        <sz val="10"/>
        <color rgb="FF1A1A1A"/>
        <rFont val="Noto Sans CJK SC"/>
        <family val="2"/>
      </rPr>
      <t xml:space="preserve">보관창고와 냉장시설 출입구에 각각 붙입니다</t>
    </r>
    <r>
      <rPr>
        <sz val="10"/>
        <color rgb="FF1A1A1A"/>
        <rFont val="맑은 고딕"/>
        <family val="0"/>
        <charset val="1"/>
      </rPr>
      <t xml:space="preserve">.</t>
    </r>
  </si>
  <si>
    <t xml:space="preserve">고쳐 쓰기</t>
  </si>
  <si>
    <r>
      <rPr>
        <sz val="10"/>
        <color rgb="FF1A1A1A"/>
        <rFont val="Noto Sans CJK SC"/>
        <family val="2"/>
      </rPr>
      <t xml:space="preserve">이 파일은 잠겨 있지 않습니다</t>
    </r>
    <r>
      <rPr>
        <sz val="10"/>
        <color rgb="FF1A1A1A"/>
        <rFont val="맑은 고딕"/>
        <family val="0"/>
        <charset val="1"/>
      </rPr>
      <t xml:space="preserve">. </t>
    </r>
    <r>
      <rPr>
        <sz val="10"/>
        <color rgb="FF1A1A1A"/>
        <rFont val="Noto Sans CJK SC"/>
        <family val="2"/>
      </rPr>
      <t xml:space="preserve">병원에 맞게 고쳐 쓰시라고 만든 양식입니다</t>
    </r>
    <r>
      <rPr>
        <sz val="10"/>
        <color rgb="FF1A1A1A"/>
        <rFont val="맑은 고딕"/>
        <family val="0"/>
        <charset val="1"/>
      </rPr>
      <t xml:space="preserve">.</t>
    </r>
  </si>
  <si>
    <r>
      <rPr>
        <sz val="10"/>
        <color rgb="FF1A1A1A"/>
        <rFont val="Noto Sans CJK SC"/>
        <family val="2"/>
      </rPr>
      <t xml:space="preserve">줄이 모자라면 설정의 빈 줄을 채우십시오</t>
    </r>
    <r>
      <rPr>
        <sz val="10"/>
        <color rgb="FF1A1A1A"/>
        <rFont val="맑은 고딕"/>
        <family val="0"/>
        <charset val="1"/>
      </rPr>
      <t xml:space="preserve">. </t>
    </r>
    <r>
      <rPr>
        <sz val="10"/>
        <color rgb="FF1A1A1A"/>
        <rFont val="Noto Sans CJK SC"/>
        <family val="2"/>
      </rPr>
      <t xml:space="preserve">빈 줄까지 수식이 이미 보고 있어서 바로 집계에 들어갑니다</t>
    </r>
    <r>
      <rPr>
        <sz val="10"/>
        <color rgb="FF1A1A1A"/>
        <rFont val="맑은 고딕"/>
        <family val="0"/>
        <charset val="1"/>
      </rPr>
      <t xml:space="preserve">.</t>
    </r>
  </si>
  <si>
    <r>
      <rPr>
        <sz val="10"/>
        <color rgb="FF1A1A1A"/>
        <rFont val="Noto Sans CJK SC"/>
        <family val="2"/>
      </rPr>
      <t xml:space="preserve">빈 줄도 모자라면 표 한가운데</t>
    </r>
    <r>
      <rPr>
        <sz val="10"/>
        <color rgb="FF1A1A1A"/>
        <rFont val="맑은 고딕"/>
        <family val="0"/>
        <charset val="1"/>
      </rPr>
      <t xml:space="preserve">(</t>
    </r>
    <r>
      <rPr>
        <sz val="10"/>
        <color rgb="FF1A1A1A"/>
        <rFont val="Noto Sans CJK SC"/>
        <family val="2"/>
      </rPr>
      <t xml:space="preserve">맨 끝 줄 위</t>
    </r>
    <r>
      <rPr>
        <sz val="10"/>
        <color rgb="FF1A1A1A"/>
        <rFont val="맑은 고딕"/>
        <family val="0"/>
        <charset val="1"/>
      </rPr>
      <t xml:space="preserve">)</t>
    </r>
    <r>
      <rPr>
        <sz val="10"/>
        <color rgb="FF1A1A1A"/>
        <rFont val="Noto Sans CJK SC"/>
        <family val="2"/>
      </rPr>
      <t xml:space="preserve">에서 행을 삽입하십시오</t>
    </r>
    <r>
      <rPr>
        <sz val="10"/>
        <color rgb="FF1A1A1A"/>
        <rFont val="맑은 고딕"/>
        <family val="0"/>
        <charset val="1"/>
      </rPr>
      <t xml:space="preserve">. </t>
    </r>
    <r>
      <rPr>
        <sz val="10"/>
        <color rgb="FF1A1A1A"/>
        <rFont val="Noto Sans CJK SC"/>
        <family val="2"/>
      </rPr>
      <t xml:space="preserve">수식 범위가 같이 늘어납니다</t>
    </r>
    <r>
      <rPr>
        <sz val="10"/>
        <color rgb="FF1A1A1A"/>
        <rFont val="맑은 고딕"/>
        <family val="0"/>
        <charset val="1"/>
      </rPr>
      <t xml:space="preserve">.</t>
    </r>
  </si>
  <si>
    <r>
      <rPr>
        <sz val="10"/>
        <color rgb="FF1A1A1A"/>
        <rFont val="Noto Sans CJK SC"/>
        <family val="2"/>
      </rPr>
      <t xml:space="preserve">항목 이름은 그냥 고쳐 쓰셔도 됩니다</t>
    </r>
    <r>
      <rPr>
        <sz val="10"/>
        <color rgb="FF1A1A1A"/>
        <rFont val="맑은 고딕"/>
        <family val="0"/>
        <charset val="1"/>
      </rPr>
      <t xml:space="preserve">. </t>
    </r>
    <r>
      <rPr>
        <sz val="10"/>
        <color rgb="FF1A1A1A"/>
        <rFont val="Noto Sans CJK SC"/>
        <family val="2"/>
      </rPr>
      <t xml:space="preserve">집계는 이름을 보고 세기 때문에 바꿔도 안 깨집니다</t>
    </r>
    <r>
      <rPr>
        <sz val="10"/>
        <color rgb="FF1A1A1A"/>
        <rFont val="맑은 고딕"/>
        <family val="0"/>
        <charset val="1"/>
      </rPr>
      <t xml:space="preserve">.</t>
    </r>
  </si>
  <si>
    <r>
      <rPr>
        <sz val="10"/>
        <color rgb="FF1A1A1A"/>
        <rFont val="Noto Sans CJK SC"/>
        <family val="2"/>
      </rPr>
      <t xml:space="preserve">안 쓰는 줄은 지우지 말고 비워 두십시오</t>
    </r>
    <r>
      <rPr>
        <sz val="10"/>
        <color rgb="FF1A1A1A"/>
        <rFont val="맑은 고딕"/>
        <family val="0"/>
        <charset val="1"/>
      </rPr>
      <t xml:space="preserve">. </t>
    </r>
    <r>
      <rPr>
        <sz val="10"/>
        <color rgb="FF1A1A1A"/>
        <rFont val="Noto Sans CJK SC"/>
        <family val="2"/>
      </rPr>
      <t xml:space="preserve">빈 줄은 집계에서 알아서 빠집니다</t>
    </r>
    <r>
      <rPr>
        <sz val="10"/>
        <color rgb="FF1A1A1A"/>
        <rFont val="맑은 고딕"/>
        <family val="0"/>
        <charset val="1"/>
      </rPr>
      <t xml:space="preserve">.</t>
    </r>
  </si>
  <si>
    <r>
      <rPr>
        <sz val="10"/>
        <color rgb="FF1A1A1A"/>
        <rFont val="Noto Sans CJK SC"/>
        <family val="2"/>
      </rPr>
      <t xml:space="preserve">회색 칸을 잘못 고치셨으면</t>
    </r>
    <r>
      <rPr>
        <sz val="10"/>
        <color rgb="FF1A1A1A"/>
        <rFont val="맑은 고딕"/>
        <family val="0"/>
        <charset val="1"/>
      </rPr>
      <t xml:space="preserve">, </t>
    </r>
    <r>
      <rPr>
        <sz val="10"/>
        <color rgb="FF1A1A1A"/>
        <rFont val="Noto Sans CJK SC"/>
        <family val="2"/>
      </rPr>
      <t xml:space="preserve">바로 위 칸을 복사해 아래로 끌어 내리시면 수식이 되살아납니다</t>
    </r>
    <r>
      <rPr>
        <sz val="10"/>
        <color rgb="FF1A1A1A"/>
        <rFont val="맑은 고딕"/>
        <family val="0"/>
        <charset val="1"/>
      </rPr>
      <t xml:space="preserve">.</t>
    </r>
  </si>
  <si>
    <r>
      <rPr>
        <sz val="9"/>
        <color rgb="FF8A3A3A"/>
        <rFont val="Noto Sans CJK SC"/>
        <family val="2"/>
      </rPr>
      <t xml:space="preserve">보관기간 </t>
    </r>
    <r>
      <rPr>
        <sz val="9"/>
        <color rgb="FF8A3A3A"/>
        <rFont val="맑은 고딕"/>
        <family val="0"/>
        <charset val="1"/>
      </rPr>
      <t xml:space="preserve">· </t>
    </r>
    <r>
      <rPr>
        <sz val="9"/>
        <color rgb="FF8A3A3A"/>
        <rFont val="Noto Sans CJK SC"/>
        <family val="2"/>
      </rPr>
      <t xml:space="preserve">용기 </t>
    </r>
    <r>
      <rPr>
        <sz val="9"/>
        <color rgb="FF8A3A3A"/>
        <rFont val="맑은 고딕"/>
        <family val="0"/>
        <charset val="1"/>
      </rPr>
      <t xml:space="preserve">· </t>
    </r>
    <r>
      <rPr>
        <sz val="9"/>
        <color rgb="FF8A3A3A"/>
        <rFont val="Noto Sans CJK SC"/>
        <family val="2"/>
      </rPr>
      <t xml:space="preserve">표지 기준은 해마다 바뀔 수 있습니다</t>
    </r>
    <r>
      <rPr>
        <sz val="9"/>
        <color rgb="FF8A3A3A"/>
        <rFont val="맑은 고딕"/>
        <family val="0"/>
        <charset val="1"/>
      </rPr>
      <t xml:space="preserve">. </t>
    </r>
    <r>
      <rPr>
        <sz val="9"/>
        <color rgb="FF8A3A3A"/>
        <rFont val="Noto Sans CJK SC"/>
        <family val="2"/>
      </rPr>
      <t xml:space="preserve">수탁업체나 관할 보건소에 확인하십시오</t>
    </r>
    <r>
      <rPr>
        <sz val="9"/>
        <color rgb="FF8A3A3A"/>
        <rFont val="맑은 고딕"/>
        <family val="0"/>
        <charset val="1"/>
      </rPr>
      <t xml:space="preserve">. </t>
    </r>
    <r>
      <rPr>
        <sz val="9"/>
        <color rgb="FF8A3A3A"/>
        <rFont val="Noto Sans CJK SC"/>
        <family val="2"/>
      </rPr>
      <t xml:space="preserve">인계</t>
    </r>
    <r>
      <rPr>
        <sz val="9"/>
        <color rgb="FF8A3A3A"/>
        <rFont val="맑은 고딕"/>
        <family val="0"/>
        <charset val="1"/>
      </rPr>
      <t xml:space="preserve">·</t>
    </r>
    <r>
      <rPr>
        <sz val="9"/>
        <color rgb="FF8A3A3A"/>
        <rFont val="Noto Sans CJK SC"/>
        <family val="2"/>
      </rPr>
      <t xml:space="preserve">인수는 올바로시스템</t>
    </r>
    <r>
      <rPr>
        <sz val="9"/>
        <color rgb="FF8A3A3A"/>
        <rFont val="맑은 고딕"/>
        <family val="0"/>
        <charset val="1"/>
      </rPr>
      <t xml:space="preserve">(</t>
    </r>
    <r>
      <rPr>
        <sz val="9"/>
        <color rgb="FF8A3A3A"/>
        <rFont val="Noto Sans CJK SC"/>
        <family val="2"/>
      </rPr>
      <t xml:space="preserve">전자인계</t>
    </r>
    <r>
      <rPr>
        <sz val="9"/>
        <color rgb="FF8A3A3A"/>
        <rFont val="맑은 고딕"/>
        <family val="0"/>
        <charset val="1"/>
      </rPr>
      <t xml:space="preserve">) </t>
    </r>
    <r>
      <rPr>
        <sz val="9"/>
        <color rgb="FF8A3A3A"/>
        <rFont val="Noto Sans CJK SC"/>
        <family val="2"/>
      </rPr>
      <t xml:space="preserve">입력이 따로 있습니다</t>
    </r>
    <r>
      <rPr>
        <sz val="9"/>
        <color rgb="FF8A3A3A"/>
        <rFont val="맑은 고딕"/>
        <family val="0"/>
        <charset val="1"/>
      </rPr>
      <t xml:space="preserve">. </t>
    </r>
    <r>
      <rPr>
        <sz val="9"/>
        <color rgb="FF8A3A3A"/>
        <rFont val="Noto Sans CJK SC"/>
        <family val="2"/>
      </rPr>
      <t xml:space="preserve">이 대장은 원내 보관 관리용입니다</t>
    </r>
    <r>
      <rPr>
        <sz val="9"/>
        <color rgb="FF8A3A3A"/>
        <rFont val="맑은 고딕"/>
        <family val="0"/>
        <charset val="1"/>
      </rPr>
      <t xml:space="preserve">.</t>
    </r>
  </si>
  <si>
    <t xml:space="preserve">만든 곳</t>
  </si>
  <si>
    <t xml:space="preserve">새봄메디</t>
  </si>
  <si>
    <r>
      <rPr>
        <sz val="10"/>
        <color rgb="FF1A1A1A"/>
        <rFont val="Noto Sans CJK SC"/>
        <family val="2"/>
      </rPr>
      <t xml:space="preserve">의원 개원 대행 </t>
    </r>
    <r>
      <rPr>
        <sz val="10"/>
        <color rgb="FF1A1A1A"/>
        <rFont val="맑은 고딕"/>
        <family val="0"/>
        <charset val="1"/>
      </rPr>
      <t xml:space="preserve">· </t>
    </r>
    <r>
      <rPr>
        <sz val="10"/>
        <color rgb="FF1A1A1A"/>
        <rFont val="Noto Sans CJK SC"/>
        <family val="2"/>
      </rPr>
      <t xml:space="preserve">병원 운영 프로그램 </t>
    </r>
    <r>
      <rPr>
        <sz val="10"/>
        <color rgb="FF1A1A1A"/>
        <rFont val="맑은 고딕"/>
        <family val="0"/>
        <charset val="1"/>
      </rPr>
      <t xml:space="preserve">· </t>
    </r>
    <r>
      <rPr>
        <sz val="10"/>
        <color rgb="FF1A1A1A"/>
        <rFont val="Noto Sans CJK SC"/>
        <family val="2"/>
      </rPr>
      <t xml:space="preserve">온라인 관리</t>
    </r>
  </si>
  <si>
    <t xml:space="preserve">프로그램</t>
  </si>
  <si>
    <r>
      <rPr>
        <sz val="10"/>
        <color rgb="FF1A1A1A"/>
        <rFont val="맑은 고딕"/>
        <family val="0"/>
        <charset val="1"/>
      </rPr>
      <t xml:space="preserve">app.saebommedi.com/nomu  ·  </t>
    </r>
    <r>
      <rPr>
        <sz val="10"/>
        <color rgb="FF1A1A1A"/>
        <rFont val="Noto Sans CJK SC"/>
        <family val="2"/>
      </rPr>
      <t xml:space="preserve">가입 없이 둘러보기로 먼저 보실 수 있습니다</t>
    </r>
  </si>
  <si>
    <r>
      <rPr>
        <sz val="10"/>
        <color rgb="FF1A1A1A"/>
        <rFont val="Noto Sans CJK SC"/>
        <family val="2"/>
      </rPr>
      <t xml:space="preserve">출퇴근 </t>
    </r>
    <r>
      <rPr>
        <sz val="10"/>
        <color rgb="FF1A1A1A"/>
        <rFont val="맑은 고딕"/>
        <family val="0"/>
        <charset val="1"/>
      </rPr>
      <t xml:space="preserve">· </t>
    </r>
    <r>
      <rPr>
        <sz val="10"/>
        <color rgb="FF1A1A1A"/>
        <rFont val="Noto Sans CJK SC"/>
        <family val="2"/>
      </rPr>
      <t xml:space="preserve">연차 </t>
    </r>
    <r>
      <rPr>
        <sz val="10"/>
        <color rgb="FF1A1A1A"/>
        <rFont val="맑은 고딕"/>
        <family val="0"/>
        <charset val="1"/>
      </rPr>
      <t xml:space="preserve">· </t>
    </r>
    <r>
      <rPr>
        <sz val="10"/>
        <color rgb="FF1A1A1A"/>
        <rFont val="Noto Sans CJK SC"/>
        <family val="2"/>
      </rPr>
      <t xml:space="preserve">예약판 </t>
    </r>
    <r>
      <rPr>
        <sz val="10"/>
        <color rgb="FF1A1A1A"/>
        <rFont val="맑은 고딕"/>
        <family val="0"/>
        <charset val="1"/>
      </rPr>
      <t xml:space="preserve">· </t>
    </r>
    <r>
      <rPr>
        <sz val="10"/>
        <color rgb="FF1A1A1A"/>
        <rFont val="Noto Sans CJK SC"/>
        <family val="2"/>
      </rPr>
      <t xml:space="preserve">실적 </t>
    </r>
    <r>
      <rPr>
        <sz val="10"/>
        <color rgb="FF1A1A1A"/>
        <rFont val="맑은 고딕"/>
        <family val="0"/>
        <charset val="1"/>
      </rPr>
      <t xml:space="preserve">· </t>
    </r>
    <r>
      <rPr>
        <sz val="10"/>
        <color rgb="FF1A1A1A"/>
        <rFont val="Noto Sans CJK SC"/>
        <family val="2"/>
      </rPr>
      <t xml:space="preserve">임금명세서 </t>
    </r>
    <r>
      <rPr>
        <sz val="10"/>
        <color rgb="FF1A1A1A"/>
        <rFont val="맑은 고딕"/>
        <family val="0"/>
        <charset val="1"/>
      </rPr>
      <t xml:space="preserve">· </t>
    </r>
    <r>
      <rPr>
        <sz val="10"/>
        <color rgb="FF1A1A1A"/>
        <rFont val="Noto Sans CJK SC"/>
        <family val="2"/>
      </rPr>
      <t xml:space="preserve">전자 근로계약서 </t>
    </r>
    <r>
      <rPr>
        <sz val="10"/>
        <color rgb="FF1A1A1A"/>
        <rFont val="맑은 고딕"/>
        <family val="0"/>
        <charset val="1"/>
      </rPr>
      <t xml:space="preserve">· </t>
    </r>
    <r>
      <rPr>
        <sz val="10"/>
        <color rgb="FF1A1A1A"/>
        <rFont val="Noto Sans CJK SC"/>
        <family val="2"/>
      </rPr>
      <t xml:space="preserve">사내 소통방</t>
    </r>
  </si>
  <si>
    <r>
      <rPr>
        <sz val="10"/>
        <color rgb="FF1A1A1A"/>
        <rFont val="Noto Sans CJK SC"/>
        <family val="2"/>
      </rPr>
      <t xml:space="preserve">이용료는 받지 않습니다</t>
    </r>
    <r>
      <rPr>
        <sz val="10"/>
        <color rgb="FF1A1A1A"/>
        <rFont val="맑은 고딕"/>
        <family val="0"/>
        <charset val="1"/>
      </rPr>
      <t xml:space="preserve">. </t>
    </r>
    <r>
      <rPr>
        <sz val="10"/>
        <color rgb="FF1A1A1A"/>
        <rFont val="Noto Sans CJK SC"/>
        <family val="2"/>
      </rPr>
      <t xml:space="preserve">쓰시는 동안 계속 무료입니다</t>
    </r>
    <r>
      <rPr>
        <sz val="10"/>
        <color rgb="FF1A1A1A"/>
        <rFont val="맑은 고딕"/>
        <family val="0"/>
        <charset val="1"/>
      </rPr>
      <t xml:space="preserve">.</t>
    </r>
  </si>
  <si>
    <t xml:space="preserve">양식 더 받기</t>
  </si>
  <si>
    <r>
      <rPr>
        <sz val="10"/>
        <color rgb="FF1A1A1A"/>
        <rFont val="맑은 고딕"/>
        <family val="0"/>
        <charset val="1"/>
      </rPr>
      <t xml:space="preserve">saebommedi.com/form  ·  </t>
    </r>
    <r>
      <rPr>
        <sz val="10"/>
        <color rgb="FF1A1A1A"/>
        <rFont val="Noto Sans CJK SC"/>
        <family val="2"/>
      </rPr>
      <t xml:space="preserve">병원 실무 양식을 계속 올립니다</t>
    </r>
  </si>
  <si>
    <t xml:space="preserve">연락</t>
  </si>
  <si>
    <r>
      <rPr>
        <sz val="10"/>
        <color rgb="FF1A1A1A"/>
        <rFont val="Noto Sans CJK SC"/>
        <family val="2"/>
      </rPr>
      <t xml:space="preserve">경남 창원 </t>
    </r>
    <r>
      <rPr>
        <sz val="10"/>
        <color rgb="FF1A1A1A"/>
        <rFont val="맑은 고딕"/>
        <family val="0"/>
        <charset val="1"/>
      </rPr>
      <t xml:space="preserve">· 050-6661-2787 · saebommedi.com</t>
    </r>
  </si>
  <si>
    <r>
      <rPr>
        <sz val="9"/>
        <color rgb="FF8A8A8A"/>
        <rFont val="Noto Sans CJK SC"/>
        <family val="2"/>
      </rPr>
      <t xml:space="preserve">양식이 안 맞거나 칸이 모자라면 연락 주세요</t>
    </r>
    <r>
      <rPr>
        <sz val="9"/>
        <color rgb="FF8A8A8A"/>
        <rFont val="맑은 고딕"/>
        <family val="0"/>
        <charset val="1"/>
      </rPr>
      <t xml:space="preserve">. </t>
    </r>
    <r>
      <rPr>
        <sz val="9"/>
        <color rgb="FF8A8A8A"/>
        <rFont val="Noto Sans CJK SC"/>
        <family val="2"/>
      </rPr>
      <t xml:space="preserve">병원에 맞춰 고쳐 드립니다</t>
    </r>
    <r>
      <rPr>
        <sz val="9"/>
        <color rgb="FF8A8A8A"/>
        <rFont val="맑은 고딕"/>
        <family val="0"/>
        <charset val="1"/>
      </rPr>
      <t xml:space="preserve">.</t>
    </r>
  </si>
  <si>
    <r>
      <rPr>
        <b val="true"/>
        <sz val="14"/>
        <color rgb="FFFFFFFF"/>
        <rFont val="Noto Sans CJK SC"/>
        <family val="2"/>
      </rPr>
      <t xml:space="preserve">설정 </t>
    </r>
    <r>
      <rPr>
        <b val="true"/>
        <sz val="14"/>
        <color rgb="FFFFFFFF"/>
        <rFont val="맑은 고딕"/>
        <family val="0"/>
        <charset val="1"/>
      </rPr>
      <t xml:space="preserve">· </t>
    </r>
    <r>
      <rPr>
        <b val="true"/>
        <sz val="14"/>
        <color rgb="FFFFFFFF"/>
        <rFont val="Noto Sans CJK SC"/>
        <family val="2"/>
      </rPr>
      <t xml:space="preserve">노란 칸만 채우시면 됩니다</t>
    </r>
  </si>
  <si>
    <t xml:space="preserve">병원 이름</t>
  </si>
  <si>
    <t xml:space="preserve">［ 의료기관명 ］</t>
  </si>
  <si>
    <t xml:space="preserve">수탁 처리 업체</t>
  </si>
  <si>
    <t xml:space="preserve">계약한 의료폐기물 처리업체</t>
  </si>
  <si>
    <t xml:space="preserve">업체 연락처</t>
  </si>
  <si>
    <t xml:space="preserve">관리책임자</t>
  </si>
  <si>
    <t xml:space="preserve">표지판에 들어갑니다</t>
  </si>
  <si>
    <t xml:space="preserve">보관 장소</t>
  </si>
  <si>
    <r>
      <rPr>
        <sz val="9"/>
        <color rgb="FF8A8A8A"/>
        <rFont val="Noto Sans CJK SC"/>
        <family val="2"/>
      </rPr>
      <t xml:space="preserve">예</t>
    </r>
    <r>
      <rPr>
        <sz val="9"/>
        <color rgb="FF8A8A8A"/>
        <rFont val="맑은 고딕"/>
        <family val="0"/>
        <charset val="1"/>
      </rPr>
      <t xml:space="preserve">) 1</t>
    </r>
    <r>
      <rPr>
        <sz val="9"/>
        <color rgb="FF8A8A8A"/>
        <rFont val="Noto Sans CJK SC"/>
        <family val="2"/>
      </rPr>
      <t xml:space="preserve">층 처치실 옆 보관창고</t>
    </r>
  </si>
  <si>
    <r>
      <rPr>
        <b val="true"/>
        <sz val="10"/>
        <color rgb="FF082115"/>
        <rFont val="Noto Sans CJK SC"/>
        <family val="2"/>
      </rPr>
      <t xml:space="preserve">냉장 보관 </t>
    </r>
    <r>
      <rPr>
        <b val="true"/>
        <sz val="10"/>
        <color rgb="FF082115"/>
        <rFont val="맑은 고딕"/>
        <family val="0"/>
        <charset val="1"/>
      </rPr>
      <t xml:space="preserve">(4℃ </t>
    </r>
    <r>
      <rPr>
        <b val="true"/>
        <sz val="10"/>
        <color rgb="FF082115"/>
        <rFont val="Noto Sans CJK SC"/>
        <family val="2"/>
      </rPr>
      <t xml:space="preserve">이하</t>
    </r>
    <r>
      <rPr>
        <b val="true"/>
        <sz val="10"/>
        <color rgb="FF082115"/>
        <rFont val="맑은 고딕"/>
        <family val="0"/>
        <charset val="1"/>
      </rPr>
      <t xml:space="preserve">)</t>
    </r>
  </si>
  <si>
    <t xml:space="preserve">아니오</t>
  </si>
  <si>
    <r>
      <rPr>
        <sz val="9"/>
        <color rgb="FF8A8A8A"/>
        <rFont val="Noto Sans CJK SC"/>
        <family val="2"/>
      </rPr>
      <t xml:space="preserve">입원실 없는 의원이 냉장 보관하면 일반의료폐기물만 </t>
    </r>
    <r>
      <rPr>
        <sz val="9"/>
        <color rgb="FF8A8A8A"/>
        <rFont val="맑은 고딕"/>
        <family val="0"/>
        <charset val="1"/>
      </rPr>
      <t xml:space="preserve">30</t>
    </r>
    <r>
      <rPr>
        <sz val="9"/>
        <color rgb="FF8A8A8A"/>
        <rFont val="Noto Sans CJK SC"/>
        <family val="2"/>
      </rPr>
      <t xml:space="preserve">일까지</t>
    </r>
  </si>
  <si>
    <r>
      <rPr>
        <b val="true"/>
        <sz val="11"/>
        <color rgb="FFFFFFFF"/>
        <rFont val="Noto Sans CJK SC"/>
        <family val="2"/>
      </rPr>
      <t xml:space="preserve">종류별 보관기간 </t>
    </r>
    <r>
      <rPr>
        <b val="true"/>
        <sz val="11"/>
        <color rgb="FFFFFFFF"/>
        <rFont val="맑은 고딕"/>
        <family val="0"/>
        <charset val="1"/>
      </rPr>
      <t xml:space="preserve">· </t>
    </r>
    <r>
      <rPr>
        <b val="true"/>
        <sz val="11"/>
        <color rgb="FFFFFFFF"/>
        <rFont val="Noto Sans CJK SC"/>
        <family val="2"/>
      </rPr>
      <t xml:space="preserve">전용용기 </t>
    </r>
    <r>
      <rPr>
        <b val="true"/>
        <sz val="11"/>
        <color rgb="FFFFFFFF"/>
        <rFont val="맑은 고딕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폐기물관리법 시행규칙 별표 </t>
    </r>
    <r>
      <rPr>
        <b val="true"/>
        <sz val="11"/>
        <color rgb="FFFFFFFF"/>
        <rFont val="맑은 고딕"/>
        <family val="0"/>
        <charset val="1"/>
      </rPr>
      <t xml:space="preserve">5) · </t>
    </r>
    <r>
      <rPr>
        <b val="true"/>
        <sz val="11"/>
        <color rgb="FFFFFFFF"/>
        <rFont val="Noto Sans CJK SC"/>
        <family val="2"/>
      </rPr>
      <t xml:space="preserve">빈 줄 </t>
    </r>
    <r>
      <rPr>
        <b val="true"/>
        <sz val="11"/>
        <color rgb="FFFFFFFF"/>
        <rFont val="맑은 고딕"/>
        <family val="0"/>
        <charset val="1"/>
      </rPr>
      <t xml:space="preserve">6</t>
    </r>
    <r>
      <rPr>
        <b val="true"/>
        <sz val="11"/>
        <color rgb="FFFFFFFF"/>
        <rFont val="Noto Sans CJK SC"/>
        <family val="2"/>
      </rPr>
      <t xml:space="preserve">개</t>
    </r>
  </si>
  <si>
    <t xml:space="preserve">종류</t>
  </si>
  <si>
    <t xml:space="preserve">보관기간</t>
  </si>
  <si>
    <t xml:space="preserve">전용용기</t>
  </si>
  <si>
    <t xml:space="preserve">도형 색</t>
  </si>
  <si>
    <t xml:space="preserve">무엇이 들어가나</t>
  </si>
  <si>
    <t xml:space="preserve">격리의료폐기물</t>
  </si>
  <si>
    <t xml:space="preserve">합성수지 상자형</t>
  </si>
  <si>
    <t xml:space="preserve">붉은색</t>
  </si>
  <si>
    <t xml:space="preserve">감염병으로 격리된 분에게 쓴 것</t>
  </si>
  <si>
    <r>
      <rPr>
        <b val="true"/>
        <sz val="10"/>
        <color rgb="FF082115"/>
        <rFont val="Noto Sans CJK SC"/>
        <family val="2"/>
      </rPr>
      <t xml:space="preserve">조직물류 </t>
    </r>
    <r>
      <rPr>
        <b val="true"/>
        <sz val="10"/>
        <color rgb="FF082115"/>
        <rFont val="맑은 고딕"/>
        <family val="0"/>
        <charset val="1"/>
      </rPr>
      <t xml:space="preserve">(</t>
    </r>
    <r>
      <rPr>
        <b val="true"/>
        <sz val="10"/>
        <color rgb="FF082115"/>
        <rFont val="Noto Sans CJK SC"/>
        <family val="2"/>
      </rPr>
      <t xml:space="preserve">치아 외</t>
    </r>
    <r>
      <rPr>
        <b val="true"/>
        <sz val="10"/>
        <color rgb="FF082115"/>
        <rFont val="맑은 고딕"/>
        <family val="0"/>
        <charset val="1"/>
      </rPr>
      <t xml:space="preserve">)</t>
    </r>
  </si>
  <si>
    <t xml:space="preserve">노란색</t>
  </si>
  <si>
    <r>
      <rPr>
        <sz val="9"/>
        <color rgb="FF8A8A8A"/>
        <rFont val="Noto Sans CJK SC"/>
        <family val="2"/>
      </rPr>
      <t xml:space="preserve">적출물 </t>
    </r>
    <r>
      <rPr>
        <sz val="9"/>
        <color rgb="FF8A8A8A"/>
        <rFont val="맑은 고딕"/>
        <family val="0"/>
        <charset val="1"/>
      </rPr>
      <t xml:space="preserve">· </t>
    </r>
    <r>
      <rPr>
        <sz val="9"/>
        <color rgb="FF8A8A8A"/>
        <rFont val="Noto Sans CJK SC"/>
        <family val="2"/>
      </rPr>
      <t xml:space="preserve">혈액 </t>
    </r>
    <r>
      <rPr>
        <sz val="9"/>
        <color rgb="FF8A8A8A"/>
        <rFont val="맑은 고딕"/>
        <family val="0"/>
        <charset val="1"/>
      </rPr>
      <t xml:space="preserve">· </t>
    </r>
    <r>
      <rPr>
        <sz val="9"/>
        <color rgb="FF8A8A8A"/>
        <rFont val="Noto Sans CJK SC"/>
        <family val="2"/>
      </rPr>
      <t xml:space="preserve">체액</t>
    </r>
  </si>
  <si>
    <r>
      <rPr>
        <b val="true"/>
        <sz val="10"/>
        <color rgb="FF082115"/>
        <rFont val="Noto Sans CJK SC"/>
        <family val="2"/>
      </rPr>
      <t xml:space="preserve">조직물류 </t>
    </r>
    <r>
      <rPr>
        <b val="true"/>
        <sz val="10"/>
        <color rgb="FF082115"/>
        <rFont val="맑은 고딕"/>
        <family val="0"/>
        <charset val="1"/>
      </rPr>
      <t xml:space="preserve">(</t>
    </r>
    <r>
      <rPr>
        <b val="true"/>
        <sz val="10"/>
        <color rgb="FF082115"/>
        <rFont val="Noto Sans CJK SC"/>
        <family val="2"/>
      </rPr>
      <t xml:space="preserve">치아</t>
    </r>
    <r>
      <rPr>
        <b val="true"/>
        <sz val="10"/>
        <color rgb="FF082115"/>
        <rFont val="맑은 고딕"/>
        <family val="0"/>
        <charset val="1"/>
      </rPr>
      <t xml:space="preserve">)</t>
    </r>
  </si>
  <si>
    <t xml:space="preserve">골판지 상자형</t>
  </si>
  <si>
    <r>
      <rPr>
        <b val="true"/>
        <sz val="10"/>
        <color rgb="FF082115"/>
        <rFont val="Noto Sans CJK SC"/>
        <family val="2"/>
      </rPr>
      <t xml:space="preserve">조직물류 </t>
    </r>
    <r>
      <rPr>
        <b val="true"/>
        <sz val="10"/>
        <color rgb="FF082115"/>
        <rFont val="맑은 고딕"/>
        <family val="0"/>
        <charset val="1"/>
      </rPr>
      <t xml:space="preserve">(</t>
    </r>
    <r>
      <rPr>
        <b val="true"/>
        <sz val="10"/>
        <color rgb="FF082115"/>
        <rFont val="Noto Sans CJK SC"/>
        <family val="2"/>
      </rPr>
      <t xml:space="preserve">태반</t>
    </r>
    <r>
      <rPr>
        <b val="true"/>
        <sz val="10"/>
        <color rgb="FF082115"/>
        <rFont val="맑은 고딕"/>
        <family val="0"/>
        <charset val="1"/>
      </rPr>
      <t xml:space="preserve">)</t>
    </r>
  </si>
  <si>
    <t xml:space="preserve">녹색</t>
  </si>
  <si>
    <t xml:space="preserve">분만이 있는 곳만</t>
  </si>
  <si>
    <t xml:space="preserve">병리계</t>
  </si>
  <si>
    <r>
      <rPr>
        <sz val="9"/>
        <color rgb="FF8A8A8A"/>
        <rFont val="Noto Sans CJK SC"/>
        <family val="2"/>
      </rPr>
      <t xml:space="preserve">배양용기 </t>
    </r>
    <r>
      <rPr>
        <sz val="9"/>
        <color rgb="FF8A8A8A"/>
        <rFont val="맑은 고딕"/>
        <family val="0"/>
        <charset val="1"/>
      </rPr>
      <t xml:space="preserve">· </t>
    </r>
    <r>
      <rPr>
        <sz val="9"/>
        <color rgb="FF8A8A8A"/>
        <rFont val="Noto Sans CJK SC"/>
        <family val="2"/>
      </rPr>
      <t xml:space="preserve">슬라이드 </t>
    </r>
    <r>
      <rPr>
        <sz val="9"/>
        <color rgb="FF8A8A8A"/>
        <rFont val="맑은 고딕"/>
        <family val="0"/>
        <charset val="1"/>
      </rPr>
      <t xml:space="preserve">· </t>
    </r>
    <r>
      <rPr>
        <sz val="9"/>
        <color rgb="FF8A8A8A"/>
        <rFont val="Noto Sans CJK SC"/>
        <family val="2"/>
      </rPr>
      <t xml:space="preserve">커버글라스</t>
    </r>
  </si>
  <si>
    <t xml:space="preserve">손상성</t>
  </si>
  <si>
    <r>
      <rPr>
        <sz val="9"/>
        <color rgb="FF8A8A8A"/>
        <rFont val="Noto Sans CJK SC"/>
        <family val="2"/>
      </rPr>
      <t xml:space="preserve">주사바늘 </t>
    </r>
    <r>
      <rPr>
        <sz val="9"/>
        <color rgb="FF8A8A8A"/>
        <rFont val="맑은 고딕"/>
        <family val="0"/>
        <charset val="1"/>
      </rPr>
      <t xml:space="preserve">· </t>
    </r>
    <r>
      <rPr>
        <sz val="9"/>
        <color rgb="FF8A8A8A"/>
        <rFont val="Noto Sans CJK SC"/>
        <family val="2"/>
      </rPr>
      <t xml:space="preserve">봉합바늘 </t>
    </r>
    <r>
      <rPr>
        <sz val="9"/>
        <color rgb="FF8A8A8A"/>
        <rFont val="맑은 고딕"/>
        <family val="0"/>
        <charset val="1"/>
      </rPr>
      <t xml:space="preserve">· </t>
    </r>
    <r>
      <rPr>
        <sz val="9"/>
        <color rgb="FF8A8A8A"/>
        <rFont val="Noto Sans CJK SC"/>
        <family val="2"/>
      </rPr>
      <t xml:space="preserve">수술용 칼날 </t>
    </r>
    <r>
      <rPr>
        <sz val="9"/>
        <color rgb="FF8A8A8A"/>
        <rFont val="맑은 고딕"/>
        <family val="0"/>
        <charset val="1"/>
      </rPr>
      <t xml:space="preserve">· </t>
    </r>
    <r>
      <rPr>
        <sz val="9"/>
        <color rgb="FF8A8A8A"/>
        <rFont val="Noto Sans CJK SC"/>
        <family val="2"/>
      </rPr>
      <t xml:space="preserve">앰플</t>
    </r>
  </si>
  <si>
    <r>
      <rPr>
        <b val="true"/>
        <sz val="10"/>
        <color rgb="FF082115"/>
        <rFont val="Noto Sans CJK SC"/>
        <family val="2"/>
      </rPr>
      <t xml:space="preserve">생물 </t>
    </r>
    <r>
      <rPr>
        <b val="true"/>
        <sz val="10"/>
        <color rgb="FF082115"/>
        <rFont val="맑은 고딕"/>
        <family val="0"/>
        <charset val="1"/>
      </rPr>
      <t xml:space="preserve">· </t>
    </r>
    <r>
      <rPr>
        <b val="true"/>
        <sz val="10"/>
        <color rgb="FF082115"/>
        <rFont val="Noto Sans CJK SC"/>
        <family val="2"/>
      </rPr>
      <t xml:space="preserve">화학</t>
    </r>
  </si>
  <si>
    <r>
      <rPr>
        <sz val="9"/>
        <color rgb="FF8A8A8A"/>
        <rFont val="Noto Sans CJK SC"/>
        <family val="2"/>
      </rPr>
      <t xml:space="preserve">폐백신 </t>
    </r>
    <r>
      <rPr>
        <sz val="9"/>
        <color rgb="FF8A8A8A"/>
        <rFont val="맑은 고딕"/>
        <family val="0"/>
        <charset val="1"/>
      </rPr>
      <t xml:space="preserve">· </t>
    </r>
    <r>
      <rPr>
        <sz val="9"/>
        <color rgb="FF8A8A8A"/>
        <rFont val="Noto Sans CJK SC"/>
        <family val="2"/>
      </rPr>
      <t xml:space="preserve">폐항암제 </t>
    </r>
    <r>
      <rPr>
        <sz val="9"/>
        <color rgb="FF8A8A8A"/>
        <rFont val="맑은 고딕"/>
        <family val="0"/>
        <charset val="1"/>
      </rPr>
      <t xml:space="preserve">· </t>
    </r>
    <r>
      <rPr>
        <sz val="9"/>
        <color rgb="FF8A8A8A"/>
        <rFont val="Noto Sans CJK SC"/>
        <family val="2"/>
      </rPr>
      <t xml:space="preserve">폐화학치료제</t>
    </r>
  </si>
  <si>
    <t xml:space="preserve">혈액오염</t>
  </si>
  <si>
    <r>
      <rPr>
        <sz val="9"/>
        <color rgb="FF8A8A8A"/>
        <rFont val="Noto Sans CJK SC"/>
        <family val="2"/>
      </rPr>
      <t xml:space="preserve">혈액백 </t>
    </r>
    <r>
      <rPr>
        <sz val="9"/>
        <color rgb="FF8A8A8A"/>
        <rFont val="맑은 고딕"/>
        <family val="0"/>
        <charset val="1"/>
      </rPr>
      <t xml:space="preserve">· </t>
    </r>
    <r>
      <rPr>
        <sz val="9"/>
        <color rgb="FF8A8A8A"/>
        <rFont val="Noto Sans CJK SC"/>
        <family val="2"/>
      </rPr>
      <t xml:space="preserve">혈액투석 폐기물</t>
    </r>
  </si>
  <si>
    <t xml:space="preserve">일반의료폐기물</t>
  </si>
  <si>
    <r>
      <rPr>
        <sz val="9"/>
        <color rgb="FF8A8A8A"/>
        <rFont val="Noto Sans CJK SC"/>
        <family val="2"/>
      </rPr>
      <t xml:space="preserve">거즈 </t>
    </r>
    <r>
      <rPr>
        <sz val="9"/>
        <color rgb="FF8A8A8A"/>
        <rFont val="맑은 고딕"/>
        <family val="0"/>
        <charset val="1"/>
      </rPr>
      <t xml:space="preserve">· </t>
    </r>
    <r>
      <rPr>
        <sz val="9"/>
        <color rgb="FF8A8A8A"/>
        <rFont val="Noto Sans CJK SC"/>
        <family val="2"/>
      </rPr>
      <t xml:space="preserve">탈지면 </t>
    </r>
    <r>
      <rPr>
        <sz val="9"/>
        <color rgb="FF8A8A8A"/>
        <rFont val="맑은 고딕"/>
        <family val="0"/>
        <charset val="1"/>
      </rPr>
      <t xml:space="preserve">· </t>
    </r>
    <r>
      <rPr>
        <sz val="9"/>
        <color rgb="FF8A8A8A"/>
        <rFont val="Noto Sans CJK SC"/>
        <family val="2"/>
      </rPr>
      <t xml:space="preserve">붕대 </t>
    </r>
    <r>
      <rPr>
        <sz val="9"/>
        <color rgb="FF8A8A8A"/>
        <rFont val="맑은 고딕"/>
        <family val="0"/>
        <charset val="1"/>
      </rPr>
      <t xml:space="preserve">· </t>
    </r>
    <r>
      <rPr>
        <sz val="9"/>
        <color rgb="FF8A8A8A"/>
        <rFont val="Noto Sans CJK SC"/>
        <family val="2"/>
      </rPr>
      <t xml:space="preserve">일회용 기저귀</t>
    </r>
  </si>
  <si>
    <r>
      <rPr>
        <sz val="9"/>
        <color rgb="FF8A8A8A"/>
        <rFont val="Noto Sans CJK SC"/>
        <family val="2"/>
      </rPr>
      <t xml:space="preserve">보관기간은 </t>
    </r>
    <r>
      <rPr>
        <sz val="9"/>
        <color rgb="FF8A8A8A"/>
        <rFont val="맑은 고딕"/>
        <family val="0"/>
        <charset val="1"/>
      </rPr>
      <t xml:space="preserve">24</t>
    </r>
    <r>
      <rPr>
        <sz val="9"/>
        <color rgb="FF8A8A8A"/>
        <rFont val="Noto Sans CJK SC"/>
        <family val="2"/>
      </rPr>
      <t xml:space="preserve">시간 기준으로 셉니다</t>
    </r>
    <r>
      <rPr>
        <sz val="9"/>
        <color rgb="FF8A8A8A"/>
        <rFont val="맑은 고딕"/>
        <family val="0"/>
        <charset val="1"/>
      </rPr>
      <t xml:space="preserve">. </t>
    </r>
    <r>
      <rPr>
        <sz val="9"/>
        <color rgb="FF8A8A8A"/>
        <rFont val="Noto Sans CJK SC"/>
        <family val="2"/>
      </rPr>
      <t xml:space="preserve">만료일이 공휴일이면 다음 날 배출하는 것이 원칙입니다</t>
    </r>
    <r>
      <rPr>
        <sz val="9"/>
        <color rgb="FF8A8A8A"/>
        <rFont val="맑은 고딕"/>
        <family val="0"/>
        <charset val="1"/>
      </rPr>
      <t xml:space="preserve">. </t>
    </r>
    <r>
      <rPr>
        <sz val="9"/>
        <color rgb="FF8A8A8A"/>
        <rFont val="Noto Sans CJK SC"/>
        <family val="2"/>
      </rPr>
      <t xml:space="preserve">봉투형 용기의 도형은 검정색입니다</t>
    </r>
    <r>
      <rPr>
        <sz val="9"/>
        <color rgb="FF8A8A8A"/>
        <rFont val="맑은 고딕"/>
        <family val="0"/>
        <charset val="1"/>
      </rPr>
      <t xml:space="preserve">.</t>
    </r>
  </si>
  <si>
    <r>
      <rPr>
        <sz val="9"/>
        <color rgb="FF8A3A3A"/>
        <rFont val="Noto Sans CJK SC"/>
        <family val="2"/>
      </rPr>
      <t xml:space="preserve">보관기간과 용기 기준은 해마다 바뀔 수 있습니다</t>
    </r>
    <r>
      <rPr>
        <sz val="9"/>
        <color rgb="FF8A3A3A"/>
        <rFont val="맑은 고딕"/>
        <family val="0"/>
        <charset val="1"/>
      </rPr>
      <t xml:space="preserve">. </t>
    </r>
    <r>
      <rPr>
        <sz val="9"/>
        <color rgb="FF8A3A3A"/>
        <rFont val="Noto Sans CJK SC"/>
        <family val="2"/>
      </rPr>
      <t xml:space="preserve">수탁업체나 관할 보건소에 한 번 확인하십시오</t>
    </r>
    <r>
      <rPr>
        <sz val="9"/>
        <color rgb="FF8A3A3A"/>
        <rFont val="맑은 고딕"/>
        <family val="0"/>
        <charset val="1"/>
      </rPr>
      <t xml:space="preserve">.</t>
    </r>
  </si>
  <si>
    <r>
      <rPr>
        <sz val="9"/>
        <color rgb="FF8A8A8A"/>
        <rFont val="Noto Sans CJK SC"/>
        <family val="2"/>
      </rPr>
      <t xml:space="preserve">노란 칸만 채우십시오</t>
    </r>
    <r>
      <rPr>
        <sz val="9"/>
        <color rgb="FF8A8A8A"/>
        <rFont val="맑은 고딕"/>
        <family val="0"/>
        <charset val="1"/>
      </rPr>
      <t xml:space="preserve">. </t>
    </r>
    <r>
      <rPr>
        <sz val="9"/>
        <color rgb="FF8A8A8A"/>
        <rFont val="Noto Sans CJK SC"/>
        <family val="2"/>
      </rPr>
      <t xml:space="preserve">보관 한도일과 남은 일수는 종류를 보고 계산됩니다</t>
    </r>
    <r>
      <rPr>
        <sz val="9"/>
        <color rgb="FF8A8A8A"/>
        <rFont val="맑은 고딕"/>
        <family val="0"/>
        <charset val="1"/>
      </rPr>
      <t xml:space="preserve">.          </t>
    </r>
    <r>
      <rPr>
        <sz val="9"/>
        <color rgb="FF8A8A8A"/>
        <rFont val="Noto Sans CJK SC"/>
        <family val="2"/>
      </rPr>
      <t xml:space="preserve">새봄메디 </t>
    </r>
    <r>
      <rPr>
        <sz val="9"/>
        <color rgb="FF8A8A8A"/>
        <rFont val="맑은 고딕"/>
        <family val="0"/>
        <charset val="1"/>
      </rPr>
      <t xml:space="preserve">· saebommedi.com</t>
    </r>
  </si>
  <si>
    <t xml:space="preserve">번호</t>
  </si>
  <si>
    <t xml:space="preserve">발생일</t>
  </si>
  <si>
    <t xml:space="preserve">요일</t>
  </si>
  <si>
    <t xml:space="preserve">용기 수</t>
  </si>
  <si>
    <r>
      <rPr>
        <b val="true"/>
        <sz val="9"/>
        <color rgb="FF1A1A1A"/>
        <rFont val="Noto Sans CJK SC"/>
        <family val="2"/>
      </rPr>
      <t xml:space="preserve">무게</t>
    </r>
    <r>
      <rPr>
        <b val="true"/>
        <sz val="9"/>
        <color rgb="FF1A1A1A"/>
        <rFont val="맑은 고딕"/>
        <family val="0"/>
        <charset val="1"/>
      </rPr>
      <t xml:space="preserve">(kg)</t>
    </r>
  </si>
  <si>
    <t xml:space="preserve">보관 시작</t>
  </si>
  <si>
    <t xml:space="preserve">보관 한도일</t>
  </si>
  <si>
    <t xml:space="preserve">남은 일수</t>
  </si>
  <si>
    <t xml:space="preserve">인계일</t>
  </si>
  <si>
    <t xml:space="preserve">인계 확인</t>
  </si>
  <si>
    <t xml:space="preserve">담당</t>
  </si>
  <si>
    <t xml:space="preserve">비고</t>
  </si>
  <si>
    <r>
      <rPr>
        <sz val="9"/>
        <color rgb="FF8A8A8A"/>
        <rFont val="Noto Sans CJK SC"/>
        <family val="2"/>
      </rPr>
      <t xml:space="preserve">보관대장에 적은 것이 전부 합산됩니다</t>
    </r>
    <r>
      <rPr>
        <sz val="9"/>
        <color rgb="FF8A8A8A"/>
        <rFont val="맑은 고딕"/>
        <family val="0"/>
        <charset val="1"/>
      </rPr>
      <t xml:space="preserve">.</t>
    </r>
  </si>
  <si>
    <r>
      <rPr>
        <b val="true"/>
        <sz val="9"/>
        <color rgb="FF1A1A1A"/>
        <rFont val="맑은 고딕"/>
        <family val="0"/>
        <charset val="1"/>
      </rPr>
      <t xml:space="preserve">1</t>
    </r>
    <r>
      <rPr>
        <b val="true"/>
        <sz val="9"/>
        <color rgb="FF1A1A1A"/>
        <rFont val="Noto Sans CJK SC"/>
        <family val="2"/>
      </rPr>
      <t xml:space="preserve">월</t>
    </r>
  </si>
  <si>
    <r>
      <rPr>
        <b val="true"/>
        <sz val="9"/>
        <color rgb="FF1A1A1A"/>
        <rFont val="맑은 고딕"/>
        <family val="0"/>
        <charset val="1"/>
      </rPr>
      <t xml:space="preserve">2</t>
    </r>
    <r>
      <rPr>
        <b val="true"/>
        <sz val="9"/>
        <color rgb="FF1A1A1A"/>
        <rFont val="Noto Sans CJK SC"/>
        <family val="2"/>
      </rPr>
      <t xml:space="preserve">월</t>
    </r>
  </si>
  <si>
    <r>
      <rPr>
        <b val="true"/>
        <sz val="9"/>
        <color rgb="FF1A1A1A"/>
        <rFont val="맑은 고딕"/>
        <family val="0"/>
        <charset val="1"/>
      </rPr>
      <t xml:space="preserve">3</t>
    </r>
    <r>
      <rPr>
        <b val="true"/>
        <sz val="9"/>
        <color rgb="FF1A1A1A"/>
        <rFont val="Noto Sans CJK SC"/>
        <family val="2"/>
      </rPr>
      <t xml:space="preserve">월</t>
    </r>
  </si>
  <si>
    <r>
      <rPr>
        <b val="true"/>
        <sz val="9"/>
        <color rgb="FF1A1A1A"/>
        <rFont val="맑은 고딕"/>
        <family val="0"/>
        <charset val="1"/>
      </rPr>
      <t xml:space="preserve">4</t>
    </r>
    <r>
      <rPr>
        <b val="true"/>
        <sz val="9"/>
        <color rgb="FF1A1A1A"/>
        <rFont val="Noto Sans CJK SC"/>
        <family val="2"/>
      </rPr>
      <t xml:space="preserve">월</t>
    </r>
  </si>
  <si>
    <r>
      <rPr>
        <b val="true"/>
        <sz val="9"/>
        <color rgb="FF1A1A1A"/>
        <rFont val="맑은 고딕"/>
        <family val="0"/>
        <charset val="1"/>
      </rPr>
      <t xml:space="preserve">5</t>
    </r>
    <r>
      <rPr>
        <b val="true"/>
        <sz val="9"/>
        <color rgb="FF1A1A1A"/>
        <rFont val="Noto Sans CJK SC"/>
        <family val="2"/>
      </rPr>
      <t xml:space="preserve">월</t>
    </r>
  </si>
  <si>
    <r>
      <rPr>
        <b val="true"/>
        <sz val="9"/>
        <color rgb="FF1A1A1A"/>
        <rFont val="맑은 고딕"/>
        <family val="0"/>
        <charset val="1"/>
      </rPr>
      <t xml:space="preserve">6</t>
    </r>
    <r>
      <rPr>
        <b val="true"/>
        <sz val="9"/>
        <color rgb="FF1A1A1A"/>
        <rFont val="Noto Sans CJK SC"/>
        <family val="2"/>
      </rPr>
      <t xml:space="preserve">월</t>
    </r>
  </si>
  <si>
    <r>
      <rPr>
        <b val="true"/>
        <sz val="9"/>
        <color rgb="FF1A1A1A"/>
        <rFont val="맑은 고딕"/>
        <family val="0"/>
        <charset val="1"/>
      </rPr>
      <t xml:space="preserve">7</t>
    </r>
    <r>
      <rPr>
        <b val="true"/>
        <sz val="9"/>
        <color rgb="FF1A1A1A"/>
        <rFont val="Noto Sans CJK SC"/>
        <family val="2"/>
      </rPr>
      <t xml:space="preserve">월</t>
    </r>
  </si>
  <si>
    <r>
      <rPr>
        <b val="true"/>
        <sz val="9"/>
        <color rgb="FF1A1A1A"/>
        <rFont val="맑은 고딕"/>
        <family val="0"/>
        <charset val="1"/>
      </rPr>
      <t xml:space="preserve">8</t>
    </r>
    <r>
      <rPr>
        <b val="true"/>
        <sz val="9"/>
        <color rgb="FF1A1A1A"/>
        <rFont val="Noto Sans CJK SC"/>
        <family val="2"/>
      </rPr>
      <t xml:space="preserve">월</t>
    </r>
  </si>
  <si>
    <r>
      <rPr>
        <b val="true"/>
        <sz val="9"/>
        <color rgb="FF1A1A1A"/>
        <rFont val="맑은 고딕"/>
        <family val="0"/>
        <charset val="1"/>
      </rPr>
      <t xml:space="preserve">9</t>
    </r>
    <r>
      <rPr>
        <b val="true"/>
        <sz val="9"/>
        <color rgb="FF1A1A1A"/>
        <rFont val="Noto Sans CJK SC"/>
        <family val="2"/>
      </rPr>
      <t xml:space="preserve">월</t>
    </r>
  </si>
  <si>
    <r>
      <rPr>
        <b val="true"/>
        <sz val="9"/>
        <color rgb="FF1A1A1A"/>
        <rFont val="맑은 고딕"/>
        <family val="0"/>
        <charset val="1"/>
      </rPr>
      <t xml:space="preserve">10</t>
    </r>
    <r>
      <rPr>
        <b val="true"/>
        <sz val="9"/>
        <color rgb="FF1A1A1A"/>
        <rFont val="Noto Sans CJK SC"/>
        <family val="2"/>
      </rPr>
      <t xml:space="preserve">월</t>
    </r>
  </si>
  <si>
    <r>
      <rPr>
        <b val="true"/>
        <sz val="9"/>
        <color rgb="FF1A1A1A"/>
        <rFont val="맑은 고딕"/>
        <family val="0"/>
        <charset val="1"/>
      </rPr>
      <t xml:space="preserve">11</t>
    </r>
    <r>
      <rPr>
        <b val="true"/>
        <sz val="9"/>
        <color rgb="FF1A1A1A"/>
        <rFont val="Noto Sans CJK SC"/>
        <family val="2"/>
      </rPr>
      <t xml:space="preserve">월</t>
    </r>
  </si>
  <si>
    <r>
      <rPr>
        <b val="true"/>
        <sz val="9"/>
        <color rgb="FF1A1A1A"/>
        <rFont val="맑은 고딕"/>
        <family val="0"/>
        <charset val="1"/>
      </rPr>
      <t xml:space="preserve">12</t>
    </r>
    <r>
      <rPr>
        <b val="true"/>
        <sz val="9"/>
        <color rgb="FF1A1A1A"/>
        <rFont val="Noto Sans CJK SC"/>
        <family val="2"/>
      </rPr>
      <t xml:space="preserve">월</t>
    </r>
  </si>
  <si>
    <t xml:space="preserve">합계</t>
  </si>
  <si>
    <t xml:space="preserve">무게 합</t>
  </si>
  <si>
    <r>
      <rPr>
        <b val="true"/>
        <sz val="9"/>
        <color rgb="FFC4A56A"/>
        <rFont val="Noto Sans CJK SC"/>
        <family val="2"/>
      </rPr>
      <t xml:space="preserve">새봄메디 </t>
    </r>
    <r>
      <rPr>
        <b val="true"/>
        <sz val="9"/>
        <color rgb="FFC4A56A"/>
        <rFont val="맑은 고딕"/>
        <family val="0"/>
        <charset val="1"/>
      </rPr>
      <t xml:space="preserve">· </t>
    </r>
    <r>
      <rPr>
        <b val="true"/>
        <sz val="9"/>
        <color rgb="FFC4A56A"/>
        <rFont val="Noto Sans CJK SC"/>
        <family val="2"/>
      </rPr>
      <t xml:space="preserve">의원 개원 대행 </t>
    </r>
    <r>
      <rPr>
        <b val="true"/>
        <sz val="9"/>
        <color rgb="FFC4A56A"/>
        <rFont val="맑은 고딕"/>
        <family val="0"/>
        <charset val="1"/>
      </rPr>
      <t xml:space="preserve">· </t>
    </r>
    <r>
      <rPr>
        <b val="true"/>
        <sz val="9"/>
        <color rgb="FFC4A56A"/>
        <rFont val="Noto Sans CJK SC"/>
        <family val="2"/>
      </rPr>
      <t xml:space="preserve">병원 운영 프로그램</t>
    </r>
    <r>
      <rPr>
        <b val="true"/>
        <sz val="9"/>
        <color rgb="FFC4A56A"/>
        <rFont val="맑은 고딕"/>
        <family val="0"/>
        <charset val="1"/>
      </rPr>
      <t xml:space="preserve">(</t>
    </r>
    <r>
      <rPr>
        <b val="true"/>
        <sz val="9"/>
        <color rgb="FFC4A56A"/>
        <rFont val="Noto Sans CJK SC"/>
        <family val="2"/>
      </rPr>
      <t xml:space="preserve">무료</t>
    </r>
    <r>
      <rPr>
        <b val="true"/>
        <sz val="9"/>
        <color rgb="FFC4A56A"/>
        <rFont val="맑은 고딕"/>
        <family val="0"/>
        <charset val="1"/>
      </rPr>
      <t xml:space="preserve">) · </t>
    </r>
    <r>
      <rPr>
        <b val="true"/>
        <sz val="9"/>
        <color rgb="FFC4A56A"/>
        <rFont val="Noto Sans CJK SC"/>
        <family val="2"/>
      </rPr>
      <t xml:space="preserve">온라인 관리 </t>
    </r>
    <r>
      <rPr>
        <b val="true"/>
        <sz val="9"/>
        <color rgb="FFC4A56A"/>
        <rFont val="맑은 고딕"/>
        <family val="0"/>
        <charset val="1"/>
      </rPr>
      <t xml:space="preserve">| saebommedi.com/form | 050-6661-2787</t>
    </r>
  </si>
  <si>
    <t xml:space="preserve">의 료 폐 기 물  보 관 표 지</t>
  </si>
  <si>
    <t xml:space="preserve">폐기물 종류</t>
  </si>
  <si>
    <t xml:space="preserve">총 보관량</t>
  </si>
  <si>
    <t xml:space="preserve">        kg</t>
  </si>
  <si>
    <t xml:space="preserve">보관 기간</t>
  </si>
  <si>
    <r>
      <rPr>
        <b val="true"/>
        <sz val="12"/>
        <color rgb="FF1B6B4C"/>
        <rFont val="Noto Sans CJK SC"/>
        <family val="2"/>
      </rPr>
      <t xml:space="preserve">취급 시 주의사항 </t>
    </r>
    <r>
      <rPr>
        <b val="true"/>
        <sz val="12"/>
        <color rgb="FF1B6B4C"/>
        <rFont val="맑은 고딕"/>
        <family val="0"/>
        <charset val="1"/>
      </rPr>
      <t xml:space="preserve">(</t>
    </r>
    <r>
      <rPr>
        <b val="true"/>
        <sz val="12"/>
        <color rgb="FF1B6B4C"/>
        <rFont val="Noto Sans CJK SC"/>
        <family val="2"/>
      </rPr>
      <t xml:space="preserve">보관</t>
    </r>
    <r>
      <rPr>
        <b val="true"/>
        <sz val="12"/>
        <color rgb="FF1B6B4C"/>
        <rFont val="맑은 고딕"/>
        <family val="0"/>
        <charset val="1"/>
      </rPr>
      <t xml:space="preserve">)</t>
    </r>
  </si>
  <si>
    <r>
      <rPr>
        <b val="true"/>
        <sz val="12"/>
        <color rgb="FF1B6B4C"/>
        <rFont val="Noto Sans CJK SC"/>
        <family val="2"/>
      </rPr>
      <t xml:space="preserve">취급 시 주의사항 </t>
    </r>
    <r>
      <rPr>
        <b val="true"/>
        <sz val="12"/>
        <color rgb="FF1B6B4C"/>
        <rFont val="맑은 고딕"/>
        <family val="0"/>
        <charset val="1"/>
      </rPr>
      <t xml:space="preserve">(</t>
    </r>
    <r>
      <rPr>
        <b val="true"/>
        <sz val="12"/>
        <color rgb="FF1B6B4C"/>
        <rFont val="Noto Sans CJK SC"/>
        <family val="2"/>
      </rPr>
      <t xml:space="preserve">운반</t>
    </r>
    <r>
      <rPr>
        <b val="true"/>
        <sz val="12"/>
        <color rgb="FF1B6B4C"/>
        <rFont val="맑은 고딕"/>
        <family val="0"/>
        <charset val="1"/>
      </rPr>
      <t xml:space="preserve">)</t>
    </r>
  </si>
  <si>
    <t xml:space="preserve">운반 장소</t>
  </si>
  <si>
    <r>
      <rPr>
        <sz val="9"/>
        <color rgb="FF8A8A8A"/>
        <rFont val="Noto Sans CJK SC"/>
        <family val="2"/>
      </rPr>
      <t xml:space="preserve">흰 바탕에 녹색 선</t>
    </r>
    <r>
      <rPr>
        <sz val="9"/>
        <color rgb="FF8A8A8A"/>
        <rFont val="맑은 고딕"/>
        <family val="0"/>
        <charset val="1"/>
      </rPr>
      <t xml:space="preserve">·</t>
    </r>
    <r>
      <rPr>
        <sz val="9"/>
        <color rgb="FF8A8A8A"/>
        <rFont val="Noto Sans CJK SC"/>
        <family val="2"/>
      </rPr>
      <t xml:space="preserve">녹색 글자로 만들어 보관창고와 냉장시설 출입구에 각각 붙입니다</t>
    </r>
    <r>
      <rPr>
        <sz val="9"/>
        <color rgb="FF8A8A8A"/>
        <rFont val="맑은 고딕"/>
        <family val="0"/>
        <charset val="1"/>
      </rPr>
      <t xml:space="preserve">.</t>
    </r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</si>
</sst>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0\일"/>
    <numFmt numFmtId="166" formatCode="m\/d"/>
    <numFmt numFmtId="167" formatCode="0"/>
    <numFmt numFmtId="168" formatCode="0.0"/>
    <numFmt numFmtId="169" formatCode="0\일;0&quot;일 지남&quot;"/>
    <numFmt numFmtId="170" formatCode="General"/>
  </numFmts>
  <fonts count="3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FFFFFF"/>
      <name val="Noto Sans CJK SC"/>
      <family val="2"/>
    </font>
    <font>
      <b val="true"/>
      <sz val="14"/>
      <color rgb="FFFFFFFF"/>
      <name val="맑은 고딕"/>
      <family val="0"/>
      <charset val="1"/>
    </font>
    <font>
      <b val="true"/>
      <sz val="10"/>
      <color rgb="FF082115"/>
      <name val="Noto Sans CJK SC"/>
      <family val="2"/>
    </font>
    <font>
      <sz val="10"/>
      <color rgb="FF1A1A1A"/>
      <name val="Noto Sans CJK SC"/>
      <family val="2"/>
    </font>
    <font>
      <sz val="10"/>
      <color rgb="FF1A1A1A"/>
      <name val="맑은 고딕"/>
      <family val="0"/>
      <charset val="1"/>
    </font>
    <font>
      <sz val="9"/>
      <color rgb="FF8A3A3A"/>
      <name val="Noto Sans CJK SC"/>
      <family val="2"/>
    </font>
    <font>
      <sz val="9"/>
      <color rgb="FF8A3A3A"/>
      <name val="맑은 고딕"/>
      <family val="0"/>
      <charset val="1"/>
    </font>
    <font>
      <sz val="9"/>
      <color rgb="FF8A8A8A"/>
      <name val="Noto Sans CJK SC"/>
      <family val="2"/>
    </font>
    <font>
      <sz val="9"/>
      <color rgb="FF8A8A8A"/>
      <name val="맑은 고딕"/>
      <family val="0"/>
      <charset val="1"/>
    </font>
    <font>
      <b val="true"/>
      <sz val="11"/>
      <color rgb="FF1F3864"/>
      <name val="Noto Sans CJK SC"/>
      <family val="2"/>
    </font>
    <font>
      <b val="true"/>
      <sz val="10"/>
      <color rgb="FF082115"/>
      <name val="맑은 고딕"/>
      <family val="0"/>
      <charset val="1"/>
    </font>
    <font>
      <b val="true"/>
      <sz val="11"/>
      <color rgb="FFFFFFFF"/>
      <name val="Noto Sans CJK SC"/>
      <family val="2"/>
    </font>
    <font>
      <b val="true"/>
      <sz val="11"/>
      <color rgb="FFFFFFFF"/>
      <name val="맑은 고딕"/>
      <family val="0"/>
      <charset val="1"/>
    </font>
    <font>
      <b val="true"/>
      <sz val="9"/>
      <color rgb="FF1A1A1A"/>
      <name val="Noto Sans CJK SC"/>
      <family val="2"/>
    </font>
    <font>
      <b val="true"/>
      <sz val="11"/>
      <color rgb="FF1F3864"/>
      <name val="맑은 고딕"/>
      <family val="0"/>
      <charset val="1"/>
    </font>
    <font>
      <b val="true"/>
      <sz val="15"/>
      <color rgb="FFFFFFFF"/>
      <name val="Noto Sans CJK SC"/>
      <family val="2"/>
    </font>
    <font>
      <b val="true"/>
      <sz val="9"/>
      <color rgb="FF1A1A1A"/>
      <name val="맑은 고딕"/>
      <family val="0"/>
      <charset val="1"/>
    </font>
    <font>
      <b val="true"/>
      <sz val="9"/>
      <color rgb="FF8A8A8A"/>
      <name val="맑은 고딕"/>
      <family val="0"/>
      <charset val="1"/>
    </font>
    <font>
      <b val="true"/>
      <sz val="10"/>
      <color rgb="FF1F3864"/>
      <name val="맑은 고딕"/>
      <family val="0"/>
      <charset val="1"/>
    </font>
    <font>
      <b val="true"/>
      <sz val="10"/>
      <color rgb="FF9C2B2B"/>
      <name val="Noto Sans CJK SC"/>
      <family val="2"/>
    </font>
    <font>
      <b val="true"/>
      <sz val="9"/>
      <color rgb="FFC4A56A"/>
      <name val="Noto Sans CJK SC"/>
      <family val="2"/>
    </font>
    <font>
      <b val="true"/>
      <sz val="9"/>
      <color rgb="FFC4A56A"/>
      <name val="맑은 고딕"/>
      <family val="0"/>
      <charset val="1"/>
    </font>
    <font>
      <b val="true"/>
      <sz val="22"/>
      <color rgb="FF1B6B4C"/>
      <name val="Noto Sans CJK SC"/>
      <family val="2"/>
    </font>
    <font>
      <b val="true"/>
      <sz val="12"/>
      <color rgb="FF1B6B4C"/>
      <name val="Noto Sans CJK SC"/>
      <family val="2"/>
    </font>
    <font>
      <sz val="12"/>
      <color rgb="FF1B6B4C"/>
      <name val="맑은 고딕"/>
      <family val="0"/>
      <charset val="1"/>
    </font>
    <font>
      <b val="true"/>
      <sz val="12"/>
      <color rgb="FF1B6B4C"/>
      <name val="맑은 고딕"/>
      <family val="0"/>
      <charset val="1"/>
    </font>
  </fonts>
  <fills count="14">
    <fill>
      <patternFill patternType="none"/>
    </fill>
    <fill>
      <patternFill patternType="gray125"/>
    </fill>
    <fill>
      <patternFill patternType="solid">
        <fgColor rgb="FF082115"/>
        <bgColor rgb="FF1A1A1A"/>
      </patternFill>
    </fill>
    <fill>
      <patternFill patternType="solid">
        <fgColor rgb="FFFFF9E6"/>
        <bgColor rgb="FFFDF1E3"/>
      </patternFill>
    </fill>
    <fill>
      <patternFill patternType="solid">
        <fgColor rgb="FFC4A56A"/>
        <bgColor rgb="FF9AA39C"/>
      </patternFill>
    </fill>
    <fill>
      <patternFill patternType="solid">
        <fgColor rgb="FFF4F2EC"/>
        <bgColor rgb="FFF2F2F2"/>
      </patternFill>
    </fill>
    <fill>
      <patternFill patternType="solid">
        <fgColor rgb="FFE8E4DA"/>
        <bgColor rgb="FFF2E8E8"/>
      </patternFill>
    </fill>
    <fill>
      <patternFill patternType="solid">
        <fgColor rgb="FFE3EDE6"/>
        <bgColor rgb="FFE6EAF2"/>
      </patternFill>
    </fill>
    <fill>
      <patternFill patternType="solid">
        <fgColor rgb="FFF6EEDF"/>
        <bgColor rgb="FFFDF1E3"/>
      </patternFill>
    </fill>
    <fill>
      <patternFill patternType="solid">
        <fgColor rgb="FFE6EAF2"/>
        <bgColor rgb="FFE3EDE6"/>
      </patternFill>
    </fill>
    <fill>
      <patternFill patternType="solid">
        <fgColor rgb="FFF2E8E8"/>
        <bgColor rgb="FFF6EEDF"/>
      </patternFill>
    </fill>
    <fill>
      <patternFill patternType="solid">
        <fgColor rgb="FFEFEFEF"/>
        <bgColor rgb="FFF2F2F2"/>
      </patternFill>
    </fill>
    <fill>
      <patternFill patternType="solid">
        <fgColor rgb="FFF2F2F2"/>
        <bgColor rgb="FFF4F2EC"/>
      </patternFill>
    </fill>
    <fill>
      <patternFill patternType="solid">
        <fgColor rgb="FFFFFFFF"/>
        <bgColor rgb="FFFFF9E6"/>
      </patternFill>
    </fill>
  </fills>
  <borders count="6">
    <border diagonalUp="false" diagonalDown="false">
      <left/>
      <right/>
      <top/>
      <bottom/>
      <diagonal/>
    </border>
    <border diagonalUp="false" diagonalDown="false"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 diagonalUp="false" diagonalDown="false">
      <left style="thin">
        <color rgb="FF7F7F7F"/>
      </left>
      <right style="thin">
        <color rgb="FF7F7F7F"/>
      </right>
      <top style="thin">
        <color rgb="FF7F7F7F"/>
      </top>
      <bottom style="medium">
        <color rgb="FF082115"/>
      </bottom>
      <diagonal/>
    </border>
    <border diagonalUp="false" diagonalDown="false">
      <left style="thin">
        <color rgb="FF7F7F7F"/>
      </left>
      <right style="thin">
        <color rgb="FF7F7F7F"/>
      </right>
      <top style="medium">
        <color rgb="FF082115"/>
      </top>
      <bottom style="medium">
        <color rgb="FF082115"/>
      </bottom>
      <diagonal/>
    </border>
    <border diagonalUp="false" diagonalDown="false">
      <left style="medium">
        <color rgb="FF1B6B4C"/>
      </left>
      <right style="thin">
        <color rgb="FF1B6B4C"/>
      </right>
      <top style="thin">
        <color rgb="FF1B6B4C"/>
      </top>
      <bottom style="thin">
        <color rgb="FF1B6B4C"/>
      </bottom>
      <diagonal/>
    </border>
    <border diagonalUp="false" diagonalDown="false">
      <left style="thin">
        <color rgb="FF1B6B4C"/>
      </left>
      <right style="medium">
        <color rgb="FF1B6B4C"/>
      </right>
      <top style="thin">
        <color rgb="FF1B6B4C"/>
      </top>
      <bottom style="thin">
        <color rgb="FF1B6B4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6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9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11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3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5" fillId="4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7" fillId="5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18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9" fillId="2" borderId="0" xfId="0" applyFont="true" applyBorder="true" applyAlignment="true" applyProtection="false">
      <alignment horizontal="left" vertical="center" textRotation="0" wrapText="false" indent="2" shrinkToFit="false"/>
      <protection locked="true" hidden="false"/>
    </xf>
    <xf numFmtId="164" fontId="11" fillId="0" borderId="0" xfId="0" applyFont="true" applyBorder="true" applyAlignment="true" applyProtection="false">
      <alignment horizontal="left" vertical="center" textRotation="0" wrapText="false" indent="2" shrinkToFit="false"/>
      <protection locked="true" hidden="false"/>
    </xf>
    <xf numFmtId="164" fontId="17" fillId="6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7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8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9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1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11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1" fillId="1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8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8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8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22" fillId="1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22" fillId="1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0" fillId="5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5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22" fillId="1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22" fillId="1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22" fillId="1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5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4" fillId="5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3" fillId="0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24" fillId="0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26" fillId="13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7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8" fillId="0" borderId="5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11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4">
    <dxf>
      <fill>
        <patternFill patternType="solid">
          <fgColor rgb="FFE8E4DA"/>
          <bgColor rgb="FF000000"/>
        </patternFill>
      </fill>
    </dxf>
    <dxf>
      <fill>
        <patternFill patternType="solid">
          <fgColor rgb="FFF2F2F2"/>
          <bgColor rgb="FF000000"/>
        </patternFill>
      </fill>
    </dxf>
    <dxf>
      <fill>
        <patternFill patternType="solid">
          <fgColor rgb="FF1A1A1A"/>
          <bgColor rgb="FF000000"/>
        </patternFill>
      </fill>
    </dxf>
    <dxf>
      <fill>
        <patternFill patternType="solid">
          <fgColor rgb="FF8A8A8A"/>
          <bgColor rgb="FF000000"/>
        </patternFill>
      </fill>
    </dxf>
    <dxf>
      <fill>
        <patternFill patternType="solid">
          <fgColor rgb="FFFFF9E6"/>
          <bgColor rgb="FF000000"/>
        </patternFill>
      </fill>
    </dxf>
    <dxf>
      <fill>
        <patternFill patternType="solid">
          <fgColor rgb="FFE3EDE6"/>
          <bgColor rgb="FF000000"/>
        </patternFill>
      </fill>
    </dxf>
    <dxf>
      <fill>
        <patternFill patternType="solid">
          <fgColor rgb="FFF6EEDF"/>
          <bgColor rgb="FF000000"/>
        </patternFill>
      </fill>
    </dxf>
    <dxf>
      <fill>
        <patternFill patternType="solid">
          <fgColor rgb="FF1F3864"/>
          <bgColor rgb="FF000000"/>
        </patternFill>
      </fill>
    </dxf>
    <dxf>
      <fill>
        <patternFill patternType="solid">
          <fgColor rgb="FFE6EAF2"/>
          <bgColor rgb="FF000000"/>
        </patternFill>
      </fill>
    </dxf>
    <dxf>
      <fill>
        <patternFill patternType="solid">
          <fgColor rgb="FFF2E8E8"/>
          <bgColor rgb="FF000000"/>
        </patternFill>
      </fill>
    </dxf>
    <dxf>
      <fill>
        <patternFill patternType="solid">
          <fgColor rgb="FFEFEFEF"/>
          <bgColor rgb="FF000000"/>
        </patternFill>
      </fill>
    </dxf>
    <dxf>
      <font>
        <name val="맑은 고딕"/>
        <charset val="1"/>
        <family val="0"/>
        <color rgb="FF9AA39C"/>
      </font>
      <fill>
        <patternFill>
          <bgColor rgb="FFEDF4EE"/>
        </patternFill>
      </fill>
    </dxf>
    <dxf>
      <font>
        <name val="맑은 고딕"/>
        <charset val="1"/>
        <family val="0"/>
        <b val="1"/>
        <color rgb="FF9C2B2B"/>
      </font>
      <fill>
        <patternFill>
          <bgColor rgb="FFFDEAEA"/>
        </patternFill>
      </fill>
    </dxf>
    <dxf>
      <fill>
        <patternFill>
          <bgColor rgb="FFFDF1E3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4F2EC"/>
      <rgbColor rgb="FFFF00FF"/>
      <rgbColor rgb="FF00FFFF"/>
      <rgbColor rgb="FF800000"/>
      <rgbColor rgb="FF008000"/>
      <rgbColor rgb="FF000080"/>
      <rgbColor rgb="FF808000"/>
      <rgbColor rgb="FF800080"/>
      <rgbColor rgb="FF1B6B4C"/>
      <rgbColor rgb="FFC4A56A"/>
      <rgbColor rgb="FF7F7F7F"/>
      <rgbColor rgb="FF9999FF"/>
      <rgbColor rgb="FF8A3A3A"/>
      <rgbColor rgb="FFFFF9E6"/>
      <rgbColor rgb="FFE3EDE6"/>
      <rgbColor rgb="FF660066"/>
      <rgbColor rgb="FFFF8080"/>
      <rgbColor rgb="FF0066CC"/>
      <rgbColor rgb="FFE8E4DA"/>
      <rgbColor rgb="FF000080"/>
      <rgbColor rgb="FFFF00FF"/>
      <rgbColor rgb="FFF2F2F2"/>
      <rgbColor rgb="FF00FFFF"/>
      <rgbColor rgb="FF800080"/>
      <rgbColor rgb="FF800000"/>
      <rgbColor rgb="FF008080"/>
      <rgbColor rgb="FF0000FF"/>
      <rgbColor rgb="FF00CCFF"/>
      <rgbColor rgb="FFEDF4EE"/>
      <rgbColor rgb="FFE6EAF2"/>
      <rgbColor rgb="FFFDF1E3"/>
      <rgbColor rgb="FFEFEFEF"/>
      <rgbColor rgb="FFFDEAEA"/>
      <rgbColor rgb="FFF6EEDF"/>
      <rgbColor rgb="FFF2E8E8"/>
      <rgbColor rgb="FF3366FF"/>
      <rgbColor rgb="FF33CCCC"/>
      <rgbColor rgb="FF99CC00"/>
      <rgbColor rgb="FFFFCC00"/>
      <rgbColor rgb="FFFF9900"/>
      <rgbColor rgb="FFFF6600"/>
      <rgbColor rgb="FF8A8A8A"/>
      <rgbColor rgb="FF9AA39C"/>
      <rgbColor rgb="FF1F3864"/>
      <rgbColor rgb="FF339966"/>
      <rgbColor rgb="FF082115"/>
      <rgbColor rgb="FF333300"/>
      <rgbColor rgb="FF9C2B2B"/>
      <rgbColor rgb="FF993366"/>
      <rgbColor rgb="FF333399"/>
      <rgbColor rgb="FF1A1A1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4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2"/>
    <col collapsed="false" customWidth="true" hidden="false" outlineLevel="0" max="3" min="3" style="0" width="80"/>
  </cols>
  <sheetData>
    <row r="1" customFormat="false" ht="33.75" hidden="false" customHeight="true" outlineLevel="0" collapsed="false">
      <c r="A1" s="1" t="s">
        <v>0</v>
      </c>
      <c r="B1" s="1"/>
      <c r="C1" s="1"/>
    </row>
    <row r="2" customFormat="false" ht="7.5" hidden="false" customHeight="true" outlineLevel="0" collapsed="false"/>
    <row r="3" customFormat="false" ht="15" hidden="false" customHeight="false" outlineLevel="0" collapsed="false">
      <c r="B3" s="2" t="s">
        <v>1</v>
      </c>
      <c r="C3" s="3" t="s">
        <v>2</v>
      </c>
    </row>
    <row r="4" customFormat="false" ht="15" hidden="false" customHeight="false" outlineLevel="0" collapsed="false">
      <c r="B4" s="2"/>
      <c r="C4" s="3" t="s">
        <v>3</v>
      </c>
    </row>
    <row r="5" customFormat="false" ht="9.75" hidden="false" customHeight="true" outlineLevel="0" collapsed="false"/>
    <row r="6" customFormat="false" ht="15" hidden="false" customHeight="false" outlineLevel="0" collapsed="false">
      <c r="B6" s="2" t="s">
        <v>4</v>
      </c>
      <c r="C6" s="3" t="s">
        <v>5</v>
      </c>
    </row>
    <row r="8" customFormat="false" ht="15" hidden="false" customHeight="false" outlineLevel="0" collapsed="false">
      <c r="B8" s="2" t="s">
        <v>6</v>
      </c>
      <c r="C8" s="3" t="s">
        <v>7</v>
      </c>
    </row>
    <row r="9" customFormat="false" ht="15" hidden="false" customHeight="false" outlineLevel="0" collapsed="false">
      <c r="B9" s="2"/>
      <c r="C9" s="3" t="s">
        <v>8</v>
      </c>
    </row>
    <row r="10" customFormat="false" ht="15" hidden="false" customHeight="false" outlineLevel="0" collapsed="false">
      <c r="B10" s="2"/>
      <c r="C10" s="3" t="s">
        <v>9</v>
      </c>
    </row>
    <row r="11" customFormat="false" ht="9.75" hidden="false" customHeight="true" outlineLevel="0" collapsed="false"/>
    <row r="12" customFormat="false" ht="15" hidden="false" customHeight="false" outlineLevel="0" collapsed="false">
      <c r="B12" s="2" t="s">
        <v>10</v>
      </c>
      <c r="C12" s="3" t="s">
        <v>11</v>
      </c>
    </row>
    <row r="13" customFormat="false" ht="15" hidden="false" customHeight="false" outlineLevel="0" collapsed="false">
      <c r="B13" s="2"/>
      <c r="C13" s="3" t="s">
        <v>12</v>
      </c>
    </row>
    <row r="14" customFormat="false" ht="15" hidden="false" customHeight="false" outlineLevel="0" collapsed="false">
      <c r="B14" s="2"/>
      <c r="C14" s="3" t="s">
        <v>13</v>
      </c>
    </row>
    <row r="15" customFormat="false" ht="15" hidden="false" customHeight="false" outlineLevel="0" collapsed="false">
      <c r="B15" s="2"/>
      <c r="C15" s="3" t="s">
        <v>14</v>
      </c>
    </row>
    <row r="16" customFormat="false" ht="9.75" hidden="false" customHeight="true" outlineLevel="0" collapsed="false"/>
    <row r="17" customFormat="false" ht="15" hidden="false" customHeight="false" outlineLevel="0" collapsed="false">
      <c r="B17" s="2" t="s">
        <v>15</v>
      </c>
      <c r="C17" s="3" t="s">
        <v>16</v>
      </c>
    </row>
    <row r="18" customFormat="false" ht="15" hidden="false" customHeight="false" outlineLevel="0" collapsed="false">
      <c r="B18" s="2"/>
      <c r="C18" s="3" t="s">
        <v>17</v>
      </c>
    </row>
    <row r="19" customFormat="false" ht="9.75" hidden="false" customHeight="true" outlineLevel="0" collapsed="false"/>
    <row r="20" customFormat="false" ht="15" hidden="false" customHeight="false" outlineLevel="0" collapsed="false">
      <c r="B20" s="2" t="s">
        <v>18</v>
      </c>
      <c r="C20" s="3" t="s">
        <v>19</v>
      </c>
    </row>
    <row r="21" customFormat="false" ht="15" hidden="false" customHeight="false" outlineLevel="0" collapsed="false">
      <c r="B21" s="2"/>
      <c r="C21" s="3" t="s">
        <v>20</v>
      </c>
    </row>
    <row r="22" customFormat="false" ht="15" hidden="false" customHeight="false" outlineLevel="0" collapsed="false">
      <c r="B22" s="2"/>
      <c r="C22" s="3" t="s">
        <v>21</v>
      </c>
    </row>
    <row r="23" customFormat="false" ht="9.75" hidden="false" customHeight="true" outlineLevel="0" collapsed="false"/>
    <row r="24" customFormat="false" ht="15" hidden="false" customHeight="false" outlineLevel="0" collapsed="false">
      <c r="B24" s="2" t="s">
        <v>22</v>
      </c>
      <c r="C24" s="3" t="s">
        <v>23</v>
      </c>
    </row>
    <row r="25" customFormat="false" ht="15" hidden="false" customHeight="false" outlineLevel="0" collapsed="false">
      <c r="B25" s="2"/>
      <c r="C25" s="3" t="s">
        <v>24</v>
      </c>
    </row>
    <row r="26" customFormat="false" ht="15" hidden="false" customHeight="false" outlineLevel="0" collapsed="false">
      <c r="B26" s="2"/>
      <c r="C26" s="3" t="s">
        <v>25</v>
      </c>
    </row>
    <row r="27" customFormat="false" ht="15" hidden="false" customHeight="false" outlineLevel="0" collapsed="false">
      <c r="B27" s="2"/>
      <c r="C27" s="3" t="s">
        <v>26</v>
      </c>
    </row>
    <row r="28" customFormat="false" ht="15" hidden="false" customHeight="false" outlineLevel="0" collapsed="false">
      <c r="B28" s="2"/>
      <c r="C28" s="3" t="s">
        <v>27</v>
      </c>
    </row>
    <row r="29" customFormat="false" ht="15" hidden="false" customHeight="false" outlineLevel="0" collapsed="false">
      <c r="B29" s="2"/>
      <c r="C29" s="3" t="s">
        <v>28</v>
      </c>
    </row>
    <row r="30" customFormat="false" ht="9.75" hidden="false" customHeight="true" outlineLevel="0" collapsed="false"/>
    <row r="31" customFormat="false" ht="26.85" hidden="false" customHeight="true" outlineLevel="0" collapsed="false">
      <c r="B31" s="4" t="s">
        <v>29</v>
      </c>
      <c r="C31" s="4"/>
    </row>
    <row r="33" customFormat="false" ht="33.75" hidden="false" customHeight="true" outlineLevel="0" collapsed="false">
      <c r="A33" s="1" t="s">
        <v>30</v>
      </c>
      <c r="B33" s="1"/>
      <c r="C33" s="1"/>
    </row>
    <row r="34" customFormat="false" ht="15" hidden="false" customHeight="false" outlineLevel="0" collapsed="false">
      <c r="B34" s="2" t="s">
        <v>31</v>
      </c>
      <c r="C34" s="3" t="s">
        <v>32</v>
      </c>
    </row>
    <row r="35" customFormat="false" ht="15" hidden="false" customHeight="false" outlineLevel="0" collapsed="false">
      <c r="B35" s="2" t="s">
        <v>33</v>
      </c>
      <c r="C35" s="5" t="s">
        <v>34</v>
      </c>
    </row>
    <row r="36" customFormat="false" ht="15" hidden="false" customHeight="false" outlineLevel="0" collapsed="false">
      <c r="B36" s="2"/>
      <c r="C36" s="3" t="s">
        <v>35</v>
      </c>
    </row>
    <row r="37" customFormat="false" ht="15" hidden="false" customHeight="false" outlineLevel="0" collapsed="false">
      <c r="B37" s="2"/>
      <c r="C37" s="3" t="s">
        <v>36</v>
      </c>
    </row>
    <row r="38" customFormat="false" ht="15" hidden="false" customHeight="false" outlineLevel="0" collapsed="false">
      <c r="B38" s="2" t="s">
        <v>37</v>
      </c>
      <c r="C38" s="5" t="s">
        <v>38</v>
      </c>
    </row>
    <row r="39" customFormat="false" ht="15" hidden="false" customHeight="false" outlineLevel="0" collapsed="false">
      <c r="B39" s="2" t="s">
        <v>39</v>
      </c>
      <c r="C39" s="3" t="s">
        <v>40</v>
      </c>
    </row>
    <row r="41" customFormat="false" ht="15" hidden="false" customHeight="true" outlineLevel="0" collapsed="false">
      <c r="B41" s="6" t="s">
        <v>41</v>
      </c>
      <c r="C41" s="6"/>
    </row>
  </sheetData>
  <mergeCells count="4">
    <mergeCell ref="A1:C1"/>
    <mergeCell ref="B31:C31"/>
    <mergeCell ref="A33:C33"/>
    <mergeCell ref="B41:C4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3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0"/>
    <col collapsed="false" customWidth="true" hidden="false" outlineLevel="0" max="3" min="3" style="0" width="22"/>
    <col collapsed="false" customWidth="true" hidden="false" outlineLevel="0" max="4" min="4" style="0" width="18"/>
    <col collapsed="false" customWidth="true" hidden="false" outlineLevel="0" max="5" min="5" style="0" width="12"/>
    <col collapsed="false" customWidth="true" hidden="false" outlineLevel="0" max="6" min="6" style="0" width="34"/>
  </cols>
  <sheetData>
    <row r="1" customFormat="false" ht="33.75" hidden="false" customHeight="true" outlineLevel="0" collapsed="false">
      <c r="A1" s="1" t="s">
        <v>42</v>
      </c>
      <c r="B1" s="1"/>
      <c r="C1" s="1"/>
      <c r="D1" s="1"/>
      <c r="E1" s="1"/>
      <c r="F1" s="1"/>
    </row>
    <row r="2" customFormat="false" ht="7.5" hidden="false" customHeight="true" outlineLevel="0" collapsed="false"/>
    <row r="4" customFormat="false" ht="17.15" hidden="false" customHeight="true" outlineLevel="0" collapsed="false">
      <c r="B4" s="7" t="s">
        <v>43</v>
      </c>
      <c r="C4" s="8" t="s">
        <v>44</v>
      </c>
      <c r="D4" s="8"/>
      <c r="E4" s="6"/>
      <c r="F4" s="6"/>
    </row>
    <row r="5" customFormat="false" ht="15" hidden="false" customHeight="true" outlineLevel="0" collapsed="false">
      <c r="B5" s="7" t="s">
        <v>45</v>
      </c>
      <c r="C5" s="8"/>
      <c r="D5" s="8"/>
      <c r="E5" s="6" t="s">
        <v>46</v>
      </c>
      <c r="F5" s="6"/>
    </row>
    <row r="6" customFormat="false" ht="15" hidden="false" customHeight="false" outlineLevel="0" collapsed="false">
      <c r="B6" s="7" t="s">
        <v>47</v>
      </c>
      <c r="C6" s="8"/>
      <c r="D6" s="8"/>
      <c r="E6" s="6"/>
      <c r="F6" s="6"/>
    </row>
    <row r="7" customFormat="false" ht="15" hidden="false" customHeight="true" outlineLevel="0" collapsed="false">
      <c r="B7" s="7" t="s">
        <v>48</v>
      </c>
      <c r="C7" s="8"/>
      <c r="D7" s="8"/>
      <c r="E7" s="6" t="s">
        <v>49</v>
      </c>
      <c r="F7" s="6"/>
    </row>
    <row r="8" customFormat="false" ht="15" hidden="false" customHeight="true" outlineLevel="0" collapsed="false">
      <c r="B8" s="7" t="s">
        <v>50</v>
      </c>
      <c r="C8" s="8"/>
      <c r="D8" s="8"/>
      <c r="E8" s="6" t="s">
        <v>51</v>
      </c>
      <c r="F8" s="6"/>
    </row>
    <row r="9" customFormat="false" ht="17.15" hidden="false" customHeight="true" outlineLevel="0" collapsed="false">
      <c r="B9" s="7" t="s">
        <v>52</v>
      </c>
      <c r="C9" s="8" t="s">
        <v>53</v>
      </c>
      <c r="D9" s="8"/>
      <c r="E9" s="6" t="s">
        <v>54</v>
      </c>
      <c r="F9" s="6"/>
    </row>
    <row r="11" customFormat="false" ht="24" hidden="false" customHeight="true" outlineLevel="0" collapsed="false">
      <c r="A11" s="9" t="s">
        <v>55</v>
      </c>
      <c r="B11" s="9"/>
      <c r="C11" s="9"/>
      <c r="D11" s="9"/>
      <c r="E11" s="9"/>
      <c r="F11" s="9"/>
    </row>
    <row r="12" customFormat="false" ht="15" hidden="false" customHeight="false" outlineLevel="0" collapsed="false">
      <c r="B12" s="10" t="s">
        <v>56</v>
      </c>
      <c r="C12" s="10" t="s">
        <v>57</v>
      </c>
      <c r="D12" s="10" t="s">
        <v>58</v>
      </c>
      <c r="E12" s="10" t="s">
        <v>59</v>
      </c>
      <c r="F12" s="10" t="s">
        <v>60</v>
      </c>
    </row>
    <row r="13" customFormat="false" ht="21" hidden="false" customHeight="true" outlineLevel="0" collapsed="false">
      <c r="B13" s="11" t="s">
        <v>61</v>
      </c>
      <c r="C13" s="12" t="n">
        <v>7</v>
      </c>
      <c r="D13" s="13" t="s">
        <v>62</v>
      </c>
      <c r="E13" s="13" t="s">
        <v>63</v>
      </c>
      <c r="F13" s="14" t="s">
        <v>64</v>
      </c>
    </row>
    <row r="14" customFormat="false" ht="21" hidden="false" customHeight="true" outlineLevel="0" collapsed="false">
      <c r="B14" s="11" t="s">
        <v>65</v>
      </c>
      <c r="C14" s="12" t="n">
        <v>15</v>
      </c>
      <c r="D14" s="13" t="s">
        <v>62</v>
      </c>
      <c r="E14" s="13" t="s">
        <v>66</v>
      </c>
      <c r="F14" s="14" t="s">
        <v>67</v>
      </c>
    </row>
    <row r="15" customFormat="false" ht="21" hidden="false" customHeight="true" outlineLevel="0" collapsed="false">
      <c r="B15" s="11" t="s">
        <v>68</v>
      </c>
      <c r="C15" s="12" t="n">
        <v>60</v>
      </c>
      <c r="D15" s="13" t="s">
        <v>69</v>
      </c>
      <c r="E15" s="13" t="s">
        <v>66</v>
      </c>
      <c r="F15" s="14"/>
    </row>
    <row r="16" customFormat="false" ht="21" hidden="false" customHeight="true" outlineLevel="0" collapsed="false">
      <c r="B16" s="11" t="s">
        <v>70</v>
      </c>
      <c r="C16" s="12" t="n">
        <v>15</v>
      </c>
      <c r="D16" s="13" t="s">
        <v>62</v>
      </c>
      <c r="E16" s="13" t="s">
        <v>71</v>
      </c>
      <c r="F16" s="14" t="s">
        <v>72</v>
      </c>
    </row>
    <row r="17" customFormat="false" ht="21" hidden="false" customHeight="true" outlineLevel="0" collapsed="false">
      <c r="B17" s="11" t="s">
        <v>73</v>
      </c>
      <c r="C17" s="12" t="n">
        <v>15</v>
      </c>
      <c r="D17" s="13" t="s">
        <v>69</v>
      </c>
      <c r="E17" s="13" t="s">
        <v>66</v>
      </c>
      <c r="F17" s="14" t="s">
        <v>74</v>
      </c>
    </row>
    <row r="18" customFormat="false" ht="21" hidden="false" customHeight="true" outlineLevel="0" collapsed="false">
      <c r="B18" s="11" t="s">
        <v>75</v>
      </c>
      <c r="C18" s="12" t="n">
        <v>30</v>
      </c>
      <c r="D18" s="13" t="s">
        <v>62</v>
      </c>
      <c r="E18" s="13" t="s">
        <v>66</v>
      </c>
      <c r="F18" s="14" t="s">
        <v>76</v>
      </c>
    </row>
    <row r="19" customFormat="false" ht="21" hidden="false" customHeight="true" outlineLevel="0" collapsed="false">
      <c r="B19" s="11" t="s">
        <v>77</v>
      </c>
      <c r="C19" s="12" t="n">
        <v>15</v>
      </c>
      <c r="D19" s="13" t="s">
        <v>69</v>
      </c>
      <c r="E19" s="13" t="s">
        <v>66</v>
      </c>
      <c r="F19" s="14" t="s">
        <v>78</v>
      </c>
    </row>
    <row r="20" customFormat="false" ht="21" hidden="false" customHeight="true" outlineLevel="0" collapsed="false">
      <c r="B20" s="11" t="s">
        <v>79</v>
      </c>
      <c r="C20" s="12" t="n">
        <v>15</v>
      </c>
      <c r="D20" s="13" t="s">
        <v>69</v>
      </c>
      <c r="E20" s="13" t="s">
        <v>66</v>
      </c>
      <c r="F20" s="14" t="s">
        <v>80</v>
      </c>
    </row>
    <row r="21" customFormat="false" ht="21" hidden="false" customHeight="true" outlineLevel="0" collapsed="false">
      <c r="B21" s="11" t="s">
        <v>81</v>
      </c>
      <c r="C21" s="12" t="n">
        <v>15</v>
      </c>
      <c r="D21" s="13" t="s">
        <v>69</v>
      </c>
      <c r="E21" s="13" t="s">
        <v>66</v>
      </c>
      <c r="F21" s="14" t="s">
        <v>82</v>
      </c>
    </row>
    <row r="22" customFormat="false" ht="21" hidden="false" customHeight="true" outlineLevel="0" collapsed="false">
      <c r="B22" s="11"/>
      <c r="C22" s="12"/>
      <c r="D22" s="13"/>
      <c r="E22" s="13"/>
      <c r="F22" s="14"/>
    </row>
    <row r="23" customFormat="false" ht="21" hidden="false" customHeight="true" outlineLevel="0" collapsed="false">
      <c r="B23" s="11"/>
      <c r="C23" s="12"/>
      <c r="D23" s="13"/>
      <c r="E23" s="13"/>
      <c r="F23" s="14"/>
    </row>
    <row r="24" customFormat="false" ht="21" hidden="false" customHeight="true" outlineLevel="0" collapsed="false">
      <c r="B24" s="11"/>
      <c r="C24" s="12"/>
      <c r="D24" s="13"/>
      <c r="E24" s="13"/>
      <c r="F24" s="14"/>
    </row>
    <row r="25" customFormat="false" ht="21" hidden="false" customHeight="true" outlineLevel="0" collapsed="false">
      <c r="B25" s="11"/>
      <c r="C25" s="12"/>
      <c r="D25" s="13"/>
      <c r="E25" s="13"/>
      <c r="F25" s="14"/>
    </row>
    <row r="26" customFormat="false" ht="21" hidden="false" customHeight="true" outlineLevel="0" collapsed="false">
      <c r="B26" s="11"/>
      <c r="C26" s="12"/>
      <c r="D26" s="13"/>
      <c r="E26" s="13"/>
      <c r="F26" s="14"/>
    </row>
    <row r="27" customFormat="false" ht="21" hidden="false" customHeight="true" outlineLevel="0" collapsed="false">
      <c r="B27" s="11"/>
      <c r="C27" s="12"/>
      <c r="D27" s="13"/>
      <c r="E27" s="13"/>
      <c r="F27" s="14"/>
    </row>
    <row r="29" customFormat="false" ht="25.5" hidden="false" customHeight="true" outlineLevel="0" collapsed="false">
      <c r="B29" s="15" t="s">
        <v>83</v>
      </c>
      <c r="C29" s="15"/>
      <c r="D29" s="15"/>
      <c r="E29" s="15"/>
      <c r="F29" s="15"/>
    </row>
    <row r="30" customFormat="false" ht="15" hidden="false" customHeight="true" outlineLevel="0" collapsed="false">
      <c r="B30" s="4" t="s">
        <v>84</v>
      </c>
      <c r="C30" s="4"/>
      <c r="D30" s="4"/>
      <c r="E30" s="4"/>
      <c r="F30" s="4"/>
    </row>
  </sheetData>
  <mergeCells count="16">
    <mergeCell ref="A1:F1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A11:F11"/>
    <mergeCell ref="B29:F29"/>
    <mergeCell ref="B30:F30"/>
  </mergeCells>
  <dataValidations count="1">
    <dataValidation allowBlank="true" errorStyle="stop" operator="between" showDropDown="false" showErrorMessage="false" showInputMessage="false" sqref="C9" type="list">
      <formula1>"예,아니오"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M30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5" topLeftCell="D6" activePane="bottomRight" state="frozen"/>
      <selection pane="topLeft" activeCell="A1" activeCellId="0" sqref="A1"/>
      <selection pane="topRight" activeCell="D1" activeCellId="0" sqref="D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12"/>
    <col collapsed="false" customWidth="true" hidden="false" outlineLevel="0" max="3" min="3" style="0" width="6"/>
    <col collapsed="false" customWidth="true" hidden="false" outlineLevel="0" max="4" min="4" style="0" width="20"/>
    <col collapsed="false" customWidth="true" hidden="false" outlineLevel="0" max="5" min="5" style="0" width="9"/>
    <col collapsed="false" customWidth="true" hidden="false" outlineLevel="0" max="6" min="6" style="0" width="10"/>
    <col collapsed="false" customWidth="true" hidden="false" outlineLevel="0" max="7" min="7" style="0" width="12"/>
    <col collapsed="false" customWidth="true" hidden="false" outlineLevel="0" max="8" min="8" style="0" width="13"/>
    <col collapsed="false" customWidth="true" hidden="false" outlineLevel="0" max="9" min="9" style="0" width="11"/>
    <col collapsed="false" customWidth="true" hidden="false" outlineLevel="0" max="10" min="10" style="0" width="12"/>
    <col collapsed="false" customWidth="true" hidden="false" outlineLevel="0" max="11" min="11" style="0" width="11"/>
    <col collapsed="false" customWidth="true" hidden="false" outlineLevel="0" max="12" min="12" style="0" width="10"/>
    <col collapsed="false" customWidth="true" hidden="false" outlineLevel="0" max="13" min="13" style="0" width="26"/>
  </cols>
  <sheetData>
    <row r="1" customFormat="false" ht="36" hidden="false" customHeight="true" outlineLevel="0" collapsed="false">
      <c r="A1" s="16" t="str">
        <f aca="false">설정!$C$4&amp;"   의료폐기물 보관대장"</f>
        <v>［ 의료기관명 ］   의료폐기물 보관대장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customFormat="false" ht="18" hidden="false" customHeight="true" outlineLevel="0" collapsed="false">
      <c r="A2" s="17" t="s">
        <v>85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</row>
    <row r="3" customFormat="false" ht="6" hidden="false" customHeight="true" outlineLevel="0" collapsed="false"/>
    <row r="5" customFormat="false" ht="25.5" hidden="false" customHeight="true" outlineLevel="0" collapsed="false">
      <c r="A5" s="18" t="s">
        <v>86</v>
      </c>
      <c r="B5" s="18" t="s">
        <v>87</v>
      </c>
      <c r="C5" s="18" t="s">
        <v>88</v>
      </c>
      <c r="D5" s="19" t="s">
        <v>56</v>
      </c>
      <c r="E5" s="19" t="s">
        <v>89</v>
      </c>
      <c r="F5" s="19" t="s">
        <v>90</v>
      </c>
      <c r="G5" s="20" t="s">
        <v>91</v>
      </c>
      <c r="H5" s="20" t="s">
        <v>92</v>
      </c>
      <c r="I5" s="20" t="s">
        <v>93</v>
      </c>
      <c r="J5" s="21" t="s">
        <v>94</v>
      </c>
      <c r="K5" s="21" t="s">
        <v>95</v>
      </c>
      <c r="L5" s="22" t="s">
        <v>96</v>
      </c>
      <c r="M5" s="23" t="s">
        <v>97</v>
      </c>
    </row>
    <row r="6" customFormat="false" ht="21" hidden="false" customHeight="true" outlineLevel="0" collapsed="false">
      <c r="A6" s="24" t="str">
        <f aca="false">IF(B6="","",ROW()-5)</f>
        <v/>
      </c>
      <c r="B6" s="25"/>
      <c r="C6" s="24" t="str">
        <f aca="false">IF(B6="","",CHOOSE(WEEKDAY(B6,2),"월","화","수","목","금","토","일"))</f>
        <v/>
      </c>
      <c r="D6" s="26"/>
      <c r="E6" s="27"/>
      <c r="F6" s="28"/>
      <c r="G6" s="25"/>
      <c r="H6" s="29" t="str">
        <f aca="false">IF(OR(B6="",D6=""),"",IF(G6="",B6,G6)+IFERROR(VLOOKUP(D6,설정!$B$13:$C$27,2,FALSE()),0)+IF(AND(D6="일반의료폐기물",설정!$C$9="예"),15,0))</f>
        <v/>
      </c>
      <c r="I6" s="30" t="str">
        <f aca="true">IF(H6="","",IF(J6&lt;&gt;"",0,H6-TODAY()))</f>
        <v/>
      </c>
      <c r="J6" s="25"/>
      <c r="K6" s="26"/>
      <c r="L6" s="26"/>
      <c r="M6" s="31"/>
    </row>
    <row r="7" customFormat="false" ht="21" hidden="false" customHeight="true" outlineLevel="0" collapsed="false">
      <c r="A7" s="24" t="str">
        <f aca="false">IF(B7="","",ROW()-5)</f>
        <v/>
      </c>
      <c r="B7" s="25"/>
      <c r="C7" s="24" t="str">
        <f aca="false">IF(B7="","",CHOOSE(WEEKDAY(B7,2),"월","화","수","목","금","토","일"))</f>
        <v/>
      </c>
      <c r="D7" s="26"/>
      <c r="E7" s="27"/>
      <c r="F7" s="28"/>
      <c r="G7" s="25"/>
      <c r="H7" s="29" t="str">
        <f aca="false">IF(OR(B7="",D7=""),"",IF(G7="",B7,G7)+IFERROR(VLOOKUP(D7,설정!$B$13:$C$27,2,FALSE()),0)+IF(AND(D7="일반의료폐기물",설정!$C$9="예"),15,0))</f>
        <v/>
      </c>
      <c r="I7" s="30" t="str">
        <f aca="true">IF(H7="","",IF(J7&lt;&gt;"",0,H7-TODAY()))</f>
        <v/>
      </c>
      <c r="J7" s="25"/>
      <c r="K7" s="26"/>
      <c r="L7" s="26"/>
      <c r="M7" s="31"/>
    </row>
    <row r="8" customFormat="false" ht="21" hidden="false" customHeight="true" outlineLevel="0" collapsed="false">
      <c r="A8" s="24" t="str">
        <f aca="false">IF(B8="","",ROW()-5)</f>
        <v/>
      </c>
      <c r="B8" s="25"/>
      <c r="C8" s="24" t="str">
        <f aca="false">IF(B8="","",CHOOSE(WEEKDAY(B8,2),"월","화","수","목","금","토","일"))</f>
        <v/>
      </c>
      <c r="D8" s="26"/>
      <c r="E8" s="27"/>
      <c r="F8" s="28"/>
      <c r="G8" s="25"/>
      <c r="H8" s="29" t="str">
        <f aca="false">IF(OR(B8="",D8=""),"",IF(G8="",B8,G8)+IFERROR(VLOOKUP(D8,설정!$B$13:$C$27,2,FALSE()),0)+IF(AND(D8="일반의료폐기물",설정!$C$9="예"),15,0))</f>
        <v/>
      </c>
      <c r="I8" s="30" t="str">
        <f aca="true">IF(H8="","",IF(J8&lt;&gt;"",0,H8-TODAY()))</f>
        <v/>
      </c>
      <c r="J8" s="25"/>
      <c r="K8" s="26"/>
      <c r="L8" s="26"/>
      <c r="M8" s="31"/>
    </row>
    <row r="9" customFormat="false" ht="21" hidden="false" customHeight="true" outlineLevel="0" collapsed="false">
      <c r="A9" s="24" t="str">
        <f aca="false">IF(B9="","",ROW()-5)</f>
        <v/>
      </c>
      <c r="B9" s="25"/>
      <c r="C9" s="24" t="str">
        <f aca="false">IF(B9="","",CHOOSE(WEEKDAY(B9,2),"월","화","수","목","금","토","일"))</f>
        <v/>
      </c>
      <c r="D9" s="26"/>
      <c r="E9" s="27"/>
      <c r="F9" s="28"/>
      <c r="G9" s="25"/>
      <c r="H9" s="29" t="str">
        <f aca="false">IF(OR(B9="",D9=""),"",IF(G9="",B9,G9)+IFERROR(VLOOKUP(D9,설정!$B$13:$C$27,2,FALSE()),0)+IF(AND(D9="일반의료폐기물",설정!$C$9="예"),15,0))</f>
        <v/>
      </c>
      <c r="I9" s="30" t="str">
        <f aca="true">IF(H9="","",IF(J9&lt;&gt;"",0,H9-TODAY()))</f>
        <v/>
      </c>
      <c r="J9" s="25"/>
      <c r="K9" s="26"/>
      <c r="L9" s="26"/>
      <c r="M9" s="31"/>
    </row>
    <row r="10" customFormat="false" ht="21" hidden="false" customHeight="true" outlineLevel="0" collapsed="false">
      <c r="A10" s="24" t="str">
        <f aca="false">IF(B10="","",ROW()-5)</f>
        <v/>
      </c>
      <c r="B10" s="25"/>
      <c r="C10" s="24" t="str">
        <f aca="false">IF(B10="","",CHOOSE(WEEKDAY(B10,2),"월","화","수","목","금","토","일"))</f>
        <v/>
      </c>
      <c r="D10" s="26"/>
      <c r="E10" s="27"/>
      <c r="F10" s="28"/>
      <c r="G10" s="25"/>
      <c r="H10" s="29" t="str">
        <f aca="false">IF(OR(B10="",D10=""),"",IF(G10="",B10,G10)+IFERROR(VLOOKUP(D10,설정!$B$13:$C$27,2,FALSE()),0)+IF(AND(D10="일반의료폐기물",설정!$C$9="예"),15,0))</f>
        <v/>
      </c>
      <c r="I10" s="30" t="str">
        <f aca="true">IF(H10="","",IF(J10&lt;&gt;"",0,H10-TODAY()))</f>
        <v/>
      </c>
      <c r="J10" s="25"/>
      <c r="K10" s="26"/>
      <c r="L10" s="26"/>
      <c r="M10" s="31"/>
    </row>
    <row r="11" customFormat="false" ht="21" hidden="false" customHeight="true" outlineLevel="0" collapsed="false">
      <c r="A11" s="24" t="str">
        <f aca="false">IF(B11="","",ROW()-5)</f>
        <v/>
      </c>
      <c r="B11" s="25"/>
      <c r="C11" s="24" t="str">
        <f aca="false">IF(B11="","",CHOOSE(WEEKDAY(B11,2),"월","화","수","목","금","토","일"))</f>
        <v/>
      </c>
      <c r="D11" s="26"/>
      <c r="E11" s="27"/>
      <c r="F11" s="28"/>
      <c r="G11" s="25"/>
      <c r="H11" s="29" t="str">
        <f aca="false">IF(OR(B11="",D11=""),"",IF(G11="",B11,G11)+IFERROR(VLOOKUP(D11,설정!$B$13:$C$27,2,FALSE()),0)+IF(AND(D11="일반의료폐기물",설정!$C$9="예"),15,0))</f>
        <v/>
      </c>
      <c r="I11" s="30" t="str">
        <f aca="true">IF(H11="","",IF(J11&lt;&gt;"",0,H11-TODAY()))</f>
        <v/>
      </c>
      <c r="J11" s="25"/>
      <c r="K11" s="26"/>
      <c r="L11" s="26"/>
      <c r="M11" s="31"/>
    </row>
    <row r="12" customFormat="false" ht="21" hidden="false" customHeight="true" outlineLevel="0" collapsed="false">
      <c r="A12" s="24" t="str">
        <f aca="false">IF(B12="","",ROW()-5)</f>
        <v/>
      </c>
      <c r="B12" s="25"/>
      <c r="C12" s="24" t="str">
        <f aca="false">IF(B12="","",CHOOSE(WEEKDAY(B12,2),"월","화","수","목","금","토","일"))</f>
        <v/>
      </c>
      <c r="D12" s="26"/>
      <c r="E12" s="27"/>
      <c r="F12" s="28"/>
      <c r="G12" s="25"/>
      <c r="H12" s="29" t="str">
        <f aca="false">IF(OR(B12="",D12=""),"",IF(G12="",B12,G12)+IFERROR(VLOOKUP(D12,설정!$B$13:$C$27,2,FALSE()),0)+IF(AND(D12="일반의료폐기물",설정!$C$9="예"),15,0))</f>
        <v/>
      </c>
      <c r="I12" s="30" t="str">
        <f aca="true">IF(H12="","",IF(J12&lt;&gt;"",0,H12-TODAY()))</f>
        <v/>
      </c>
      <c r="J12" s="25"/>
      <c r="K12" s="26"/>
      <c r="L12" s="26"/>
      <c r="M12" s="31"/>
    </row>
    <row r="13" customFormat="false" ht="21" hidden="false" customHeight="true" outlineLevel="0" collapsed="false">
      <c r="A13" s="24" t="str">
        <f aca="false">IF(B13="","",ROW()-5)</f>
        <v/>
      </c>
      <c r="B13" s="25"/>
      <c r="C13" s="24" t="str">
        <f aca="false">IF(B13="","",CHOOSE(WEEKDAY(B13,2),"월","화","수","목","금","토","일"))</f>
        <v/>
      </c>
      <c r="D13" s="26"/>
      <c r="E13" s="27"/>
      <c r="F13" s="28"/>
      <c r="G13" s="25"/>
      <c r="H13" s="29" t="str">
        <f aca="false">IF(OR(B13="",D13=""),"",IF(G13="",B13,G13)+IFERROR(VLOOKUP(D13,설정!$B$13:$C$27,2,FALSE()),0)+IF(AND(D13="일반의료폐기물",설정!$C$9="예"),15,0))</f>
        <v/>
      </c>
      <c r="I13" s="30" t="str">
        <f aca="true">IF(H13="","",IF(J13&lt;&gt;"",0,H13-TODAY()))</f>
        <v/>
      </c>
      <c r="J13" s="25"/>
      <c r="K13" s="26"/>
      <c r="L13" s="26"/>
      <c r="M13" s="31"/>
    </row>
    <row r="14" customFormat="false" ht="21" hidden="false" customHeight="true" outlineLevel="0" collapsed="false">
      <c r="A14" s="24" t="str">
        <f aca="false">IF(B14="","",ROW()-5)</f>
        <v/>
      </c>
      <c r="B14" s="25"/>
      <c r="C14" s="24" t="str">
        <f aca="false">IF(B14="","",CHOOSE(WEEKDAY(B14,2),"월","화","수","목","금","토","일"))</f>
        <v/>
      </c>
      <c r="D14" s="26"/>
      <c r="E14" s="27"/>
      <c r="F14" s="28"/>
      <c r="G14" s="25"/>
      <c r="H14" s="29" t="str">
        <f aca="false">IF(OR(B14="",D14=""),"",IF(G14="",B14,G14)+IFERROR(VLOOKUP(D14,설정!$B$13:$C$27,2,FALSE()),0)+IF(AND(D14="일반의료폐기물",설정!$C$9="예"),15,0))</f>
        <v/>
      </c>
      <c r="I14" s="30" t="str">
        <f aca="true">IF(H14="","",IF(J14&lt;&gt;"",0,H14-TODAY()))</f>
        <v/>
      </c>
      <c r="J14" s="25"/>
      <c r="K14" s="26"/>
      <c r="L14" s="26"/>
      <c r="M14" s="31"/>
    </row>
    <row r="15" customFormat="false" ht="21" hidden="false" customHeight="true" outlineLevel="0" collapsed="false">
      <c r="A15" s="24" t="str">
        <f aca="false">IF(B15="","",ROW()-5)</f>
        <v/>
      </c>
      <c r="B15" s="25"/>
      <c r="C15" s="24" t="str">
        <f aca="false">IF(B15="","",CHOOSE(WEEKDAY(B15,2),"월","화","수","목","금","토","일"))</f>
        <v/>
      </c>
      <c r="D15" s="26"/>
      <c r="E15" s="27"/>
      <c r="F15" s="28"/>
      <c r="G15" s="25"/>
      <c r="H15" s="29" t="str">
        <f aca="false">IF(OR(B15="",D15=""),"",IF(G15="",B15,G15)+IFERROR(VLOOKUP(D15,설정!$B$13:$C$27,2,FALSE()),0)+IF(AND(D15="일반의료폐기물",설정!$C$9="예"),15,0))</f>
        <v/>
      </c>
      <c r="I15" s="30" t="str">
        <f aca="true">IF(H15="","",IF(J15&lt;&gt;"",0,H15-TODAY()))</f>
        <v/>
      </c>
      <c r="J15" s="25"/>
      <c r="K15" s="26"/>
      <c r="L15" s="26"/>
      <c r="M15" s="31"/>
    </row>
    <row r="16" customFormat="false" ht="21" hidden="false" customHeight="true" outlineLevel="0" collapsed="false">
      <c r="A16" s="24" t="str">
        <f aca="false">IF(B16="","",ROW()-5)</f>
        <v/>
      </c>
      <c r="B16" s="25"/>
      <c r="C16" s="24" t="str">
        <f aca="false">IF(B16="","",CHOOSE(WEEKDAY(B16,2),"월","화","수","목","금","토","일"))</f>
        <v/>
      </c>
      <c r="D16" s="26"/>
      <c r="E16" s="27"/>
      <c r="F16" s="28"/>
      <c r="G16" s="25"/>
      <c r="H16" s="29" t="str">
        <f aca="false">IF(OR(B16="",D16=""),"",IF(G16="",B16,G16)+IFERROR(VLOOKUP(D16,설정!$B$13:$C$27,2,FALSE()),0)+IF(AND(D16="일반의료폐기물",설정!$C$9="예"),15,0))</f>
        <v/>
      </c>
      <c r="I16" s="30" t="str">
        <f aca="true">IF(H16="","",IF(J16&lt;&gt;"",0,H16-TODAY()))</f>
        <v/>
      </c>
      <c r="J16" s="25"/>
      <c r="K16" s="26"/>
      <c r="L16" s="26"/>
      <c r="M16" s="31"/>
    </row>
    <row r="17" customFormat="false" ht="21" hidden="false" customHeight="true" outlineLevel="0" collapsed="false">
      <c r="A17" s="24" t="str">
        <f aca="false">IF(B17="","",ROW()-5)</f>
        <v/>
      </c>
      <c r="B17" s="25"/>
      <c r="C17" s="24" t="str">
        <f aca="false">IF(B17="","",CHOOSE(WEEKDAY(B17,2),"월","화","수","목","금","토","일"))</f>
        <v/>
      </c>
      <c r="D17" s="26"/>
      <c r="E17" s="27"/>
      <c r="F17" s="28"/>
      <c r="G17" s="25"/>
      <c r="H17" s="29" t="str">
        <f aca="false">IF(OR(B17="",D17=""),"",IF(G17="",B17,G17)+IFERROR(VLOOKUP(D17,설정!$B$13:$C$27,2,FALSE()),0)+IF(AND(D17="일반의료폐기물",설정!$C$9="예"),15,0))</f>
        <v/>
      </c>
      <c r="I17" s="30" t="str">
        <f aca="true">IF(H17="","",IF(J17&lt;&gt;"",0,H17-TODAY()))</f>
        <v/>
      </c>
      <c r="J17" s="25"/>
      <c r="K17" s="26"/>
      <c r="L17" s="26"/>
      <c r="M17" s="31"/>
    </row>
    <row r="18" customFormat="false" ht="21" hidden="false" customHeight="true" outlineLevel="0" collapsed="false">
      <c r="A18" s="24" t="str">
        <f aca="false">IF(B18="","",ROW()-5)</f>
        <v/>
      </c>
      <c r="B18" s="25"/>
      <c r="C18" s="24" t="str">
        <f aca="false">IF(B18="","",CHOOSE(WEEKDAY(B18,2),"월","화","수","목","금","토","일"))</f>
        <v/>
      </c>
      <c r="D18" s="26"/>
      <c r="E18" s="27"/>
      <c r="F18" s="28"/>
      <c r="G18" s="25"/>
      <c r="H18" s="29" t="str">
        <f aca="false">IF(OR(B18="",D18=""),"",IF(G18="",B18,G18)+IFERROR(VLOOKUP(D18,설정!$B$13:$C$27,2,FALSE()),0)+IF(AND(D18="일반의료폐기물",설정!$C$9="예"),15,0))</f>
        <v/>
      </c>
      <c r="I18" s="30" t="str">
        <f aca="true">IF(H18="","",IF(J18&lt;&gt;"",0,H18-TODAY()))</f>
        <v/>
      </c>
      <c r="J18" s="25"/>
      <c r="K18" s="26"/>
      <c r="L18" s="26"/>
      <c r="M18" s="31"/>
    </row>
    <row r="19" customFormat="false" ht="21" hidden="false" customHeight="true" outlineLevel="0" collapsed="false">
      <c r="A19" s="24" t="str">
        <f aca="false">IF(B19="","",ROW()-5)</f>
        <v/>
      </c>
      <c r="B19" s="25"/>
      <c r="C19" s="24" t="str">
        <f aca="false">IF(B19="","",CHOOSE(WEEKDAY(B19,2),"월","화","수","목","금","토","일"))</f>
        <v/>
      </c>
      <c r="D19" s="26"/>
      <c r="E19" s="27"/>
      <c r="F19" s="28"/>
      <c r="G19" s="25"/>
      <c r="H19" s="29" t="str">
        <f aca="false">IF(OR(B19="",D19=""),"",IF(G19="",B19,G19)+IFERROR(VLOOKUP(D19,설정!$B$13:$C$27,2,FALSE()),0)+IF(AND(D19="일반의료폐기물",설정!$C$9="예"),15,0))</f>
        <v/>
      </c>
      <c r="I19" s="30" t="str">
        <f aca="true">IF(H19="","",IF(J19&lt;&gt;"",0,H19-TODAY()))</f>
        <v/>
      </c>
      <c r="J19" s="25"/>
      <c r="K19" s="26"/>
      <c r="L19" s="26"/>
      <c r="M19" s="31"/>
    </row>
    <row r="20" customFormat="false" ht="21" hidden="false" customHeight="true" outlineLevel="0" collapsed="false">
      <c r="A20" s="24" t="str">
        <f aca="false">IF(B20="","",ROW()-5)</f>
        <v/>
      </c>
      <c r="B20" s="25"/>
      <c r="C20" s="24" t="str">
        <f aca="false">IF(B20="","",CHOOSE(WEEKDAY(B20,2),"월","화","수","목","금","토","일"))</f>
        <v/>
      </c>
      <c r="D20" s="26"/>
      <c r="E20" s="27"/>
      <c r="F20" s="28"/>
      <c r="G20" s="25"/>
      <c r="H20" s="29" t="str">
        <f aca="false">IF(OR(B20="",D20=""),"",IF(G20="",B20,G20)+IFERROR(VLOOKUP(D20,설정!$B$13:$C$27,2,FALSE()),0)+IF(AND(D20="일반의료폐기물",설정!$C$9="예"),15,0))</f>
        <v/>
      </c>
      <c r="I20" s="30" t="str">
        <f aca="true">IF(H20="","",IF(J20&lt;&gt;"",0,H20-TODAY()))</f>
        <v/>
      </c>
      <c r="J20" s="25"/>
      <c r="K20" s="26"/>
      <c r="L20" s="26"/>
      <c r="M20" s="31"/>
    </row>
    <row r="21" customFormat="false" ht="21" hidden="false" customHeight="true" outlineLevel="0" collapsed="false">
      <c r="A21" s="24" t="str">
        <f aca="false">IF(B21="","",ROW()-5)</f>
        <v/>
      </c>
      <c r="B21" s="25"/>
      <c r="C21" s="24" t="str">
        <f aca="false">IF(B21="","",CHOOSE(WEEKDAY(B21,2),"월","화","수","목","금","토","일"))</f>
        <v/>
      </c>
      <c r="D21" s="26"/>
      <c r="E21" s="27"/>
      <c r="F21" s="28"/>
      <c r="G21" s="25"/>
      <c r="H21" s="29" t="str">
        <f aca="false">IF(OR(B21="",D21=""),"",IF(G21="",B21,G21)+IFERROR(VLOOKUP(D21,설정!$B$13:$C$27,2,FALSE()),0)+IF(AND(D21="일반의료폐기물",설정!$C$9="예"),15,0))</f>
        <v/>
      </c>
      <c r="I21" s="30" t="str">
        <f aca="true">IF(H21="","",IF(J21&lt;&gt;"",0,H21-TODAY()))</f>
        <v/>
      </c>
      <c r="J21" s="25"/>
      <c r="K21" s="26"/>
      <c r="L21" s="26"/>
      <c r="M21" s="31"/>
    </row>
    <row r="22" customFormat="false" ht="21" hidden="false" customHeight="true" outlineLevel="0" collapsed="false">
      <c r="A22" s="24" t="str">
        <f aca="false">IF(B22="","",ROW()-5)</f>
        <v/>
      </c>
      <c r="B22" s="25"/>
      <c r="C22" s="24" t="str">
        <f aca="false">IF(B22="","",CHOOSE(WEEKDAY(B22,2),"월","화","수","목","금","토","일"))</f>
        <v/>
      </c>
      <c r="D22" s="26"/>
      <c r="E22" s="27"/>
      <c r="F22" s="28"/>
      <c r="G22" s="25"/>
      <c r="H22" s="29" t="str">
        <f aca="false">IF(OR(B22="",D22=""),"",IF(G22="",B22,G22)+IFERROR(VLOOKUP(D22,설정!$B$13:$C$27,2,FALSE()),0)+IF(AND(D22="일반의료폐기물",설정!$C$9="예"),15,0))</f>
        <v/>
      </c>
      <c r="I22" s="30" t="str">
        <f aca="true">IF(H22="","",IF(J22&lt;&gt;"",0,H22-TODAY()))</f>
        <v/>
      </c>
      <c r="J22" s="25"/>
      <c r="K22" s="26"/>
      <c r="L22" s="26"/>
      <c r="M22" s="31"/>
    </row>
    <row r="23" customFormat="false" ht="21" hidden="false" customHeight="true" outlineLevel="0" collapsed="false">
      <c r="A23" s="24" t="str">
        <f aca="false">IF(B23="","",ROW()-5)</f>
        <v/>
      </c>
      <c r="B23" s="25"/>
      <c r="C23" s="24" t="str">
        <f aca="false">IF(B23="","",CHOOSE(WEEKDAY(B23,2),"월","화","수","목","금","토","일"))</f>
        <v/>
      </c>
      <c r="D23" s="26"/>
      <c r="E23" s="27"/>
      <c r="F23" s="28"/>
      <c r="G23" s="25"/>
      <c r="H23" s="29" t="str">
        <f aca="false">IF(OR(B23="",D23=""),"",IF(G23="",B23,G23)+IFERROR(VLOOKUP(D23,설정!$B$13:$C$27,2,FALSE()),0)+IF(AND(D23="일반의료폐기물",설정!$C$9="예"),15,0))</f>
        <v/>
      </c>
      <c r="I23" s="30" t="str">
        <f aca="true">IF(H23="","",IF(J23&lt;&gt;"",0,H23-TODAY()))</f>
        <v/>
      </c>
      <c r="J23" s="25"/>
      <c r="K23" s="26"/>
      <c r="L23" s="26"/>
      <c r="M23" s="31"/>
    </row>
    <row r="24" customFormat="false" ht="21" hidden="false" customHeight="true" outlineLevel="0" collapsed="false">
      <c r="A24" s="24" t="str">
        <f aca="false">IF(B24="","",ROW()-5)</f>
        <v/>
      </c>
      <c r="B24" s="25"/>
      <c r="C24" s="24" t="str">
        <f aca="false">IF(B24="","",CHOOSE(WEEKDAY(B24,2),"월","화","수","목","금","토","일"))</f>
        <v/>
      </c>
      <c r="D24" s="26"/>
      <c r="E24" s="27"/>
      <c r="F24" s="28"/>
      <c r="G24" s="25"/>
      <c r="H24" s="29" t="str">
        <f aca="false">IF(OR(B24="",D24=""),"",IF(G24="",B24,G24)+IFERROR(VLOOKUP(D24,설정!$B$13:$C$27,2,FALSE()),0)+IF(AND(D24="일반의료폐기물",설정!$C$9="예"),15,0))</f>
        <v/>
      </c>
      <c r="I24" s="30" t="str">
        <f aca="true">IF(H24="","",IF(J24&lt;&gt;"",0,H24-TODAY()))</f>
        <v/>
      </c>
      <c r="J24" s="25"/>
      <c r="K24" s="26"/>
      <c r="L24" s="26"/>
      <c r="M24" s="31"/>
    </row>
    <row r="25" customFormat="false" ht="21" hidden="false" customHeight="true" outlineLevel="0" collapsed="false">
      <c r="A25" s="24" t="str">
        <f aca="false">IF(B25="","",ROW()-5)</f>
        <v/>
      </c>
      <c r="B25" s="25"/>
      <c r="C25" s="24" t="str">
        <f aca="false">IF(B25="","",CHOOSE(WEEKDAY(B25,2),"월","화","수","목","금","토","일"))</f>
        <v/>
      </c>
      <c r="D25" s="26"/>
      <c r="E25" s="27"/>
      <c r="F25" s="28"/>
      <c r="G25" s="25"/>
      <c r="H25" s="29" t="str">
        <f aca="false">IF(OR(B25="",D25=""),"",IF(G25="",B25,G25)+IFERROR(VLOOKUP(D25,설정!$B$13:$C$27,2,FALSE()),0)+IF(AND(D25="일반의료폐기물",설정!$C$9="예"),15,0))</f>
        <v/>
      </c>
      <c r="I25" s="30" t="str">
        <f aca="true">IF(H25="","",IF(J25&lt;&gt;"",0,H25-TODAY()))</f>
        <v/>
      </c>
      <c r="J25" s="25"/>
      <c r="K25" s="26"/>
      <c r="L25" s="26"/>
      <c r="M25" s="31"/>
    </row>
    <row r="26" customFormat="false" ht="21" hidden="false" customHeight="true" outlineLevel="0" collapsed="false">
      <c r="A26" s="24" t="str">
        <f aca="false">IF(B26="","",ROW()-5)</f>
        <v/>
      </c>
      <c r="B26" s="25"/>
      <c r="C26" s="24" t="str">
        <f aca="false">IF(B26="","",CHOOSE(WEEKDAY(B26,2),"월","화","수","목","금","토","일"))</f>
        <v/>
      </c>
      <c r="D26" s="26"/>
      <c r="E26" s="27"/>
      <c r="F26" s="28"/>
      <c r="G26" s="25"/>
      <c r="H26" s="29" t="str">
        <f aca="false">IF(OR(B26="",D26=""),"",IF(G26="",B26,G26)+IFERROR(VLOOKUP(D26,설정!$B$13:$C$27,2,FALSE()),0)+IF(AND(D26="일반의료폐기물",설정!$C$9="예"),15,0))</f>
        <v/>
      </c>
      <c r="I26" s="30" t="str">
        <f aca="true">IF(H26="","",IF(J26&lt;&gt;"",0,H26-TODAY()))</f>
        <v/>
      </c>
      <c r="J26" s="25"/>
      <c r="K26" s="26"/>
      <c r="L26" s="26"/>
      <c r="M26" s="31"/>
    </row>
    <row r="27" customFormat="false" ht="21" hidden="false" customHeight="true" outlineLevel="0" collapsed="false">
      <c r="A27" s="24" t="str">
        <f aca="false">IF(B27="","",ROW()-5)</f>
        <v/>
      </c>
      <c r="B27" s="25"/>
      <c r="C27" s="24" t="str">
        <f aca="false">IF(B27="","",CHOOSE(WEEKDAY(B27,2),"월","화","수","목","금","토","일"))</f>
        <v/>
      </c>
      <c r="D27" s="26"/>
      <c r="E27" s="27"/>
      <c r="F27" s="28"/>
      <c r="G27" s="25"/>
      <c r="H27" s="29" t="str">
        <f aca="false">IF(OR(B27="",D27=""),"",IF(G27="",B27,G27)+IFERROR(VLOOKUP(D27,설정!$B$13:$C$27,2,FALSE()),0)+IF(AND(D27="일반의료폐기물",설정!$C$9="예"),15,0))</f>
        <v/>
      </c>
      <c r="I27" s="30" t="str">
        <f aca="true">IF(H27="","",IF(J27&lt;&gt;"",0,H27-TODAY()))</f>
        <v/>
      </c>
      <c r="J27" s="25"/>
      <c r="K27" s="26"/>
      <c r="L27" s="26"/>
      <c r="M27" s="31"/>
    </row>
    <row r="28" customFormat="false" ht="21" hidden="false" customHeight="true" outlineLevel="0" collapsed="false">
      <c r="A28" s="24" t="str">
        <f aca="false">IF(B28="","",ROW()-5)</f>
        <v/>
      </c>
      <c r="B28" s="25"/>
      <c r="C28" s="24" t="str">
        <f aca="false">IF(B28="","",CHOOSE(WEEKDAY(B28,2),"월","화","수","목","금","토","일"))</f>
        <v/>
      </c>
      <c r="D28" s="26"/>
      <c r="E28" s="27"/>
      <c r="F28" s="28"/>
      <c r="G28" s="25"/>
      <c r="H28" s="29" t="str">
        <f aca="false">IF(OR(B28="",D28=""),"",IF(G28="",B28,G28)+IFERROR(VLOOKUP(D28,설정!$B$13:$C$27,2,FALSE()),0)+IF(AND(D28="일반의료폐기물",설정!$C$9="예"),15,0))</f>
        <v/>
      </c>
      <c r="I28" s="30" t="str">
        <f aca="true">IF(H28="","",IF(J28&lt;&gt;"",0,H28-TODAY()))</f>
        <v/>
      </c>
      <c r="J28" s="25"/>
      <c r="K28" s="26"/>
      <c r="L28" s="26"/>
      <c r="M28" s="31"/>
    </row>
    <row r="29" customFormat="false" ht="21" hidden="false" customHeight="true" outlineLevel="0" collapsed="false">
      <c r="A29" s="24" t="str">
        <f aca="false">IF(B29="","",ROW()-5)</f>
        <v/>
      </c>
      <c r="B29" s="25"/>
      <c r="C29" s="24" t="str">
        <f aca="false">IF(B29="","",CHOOSE(WEEKDAY(B29,2),"월","화","수","목","금","토","일"))</f>
        <v/>
      </c>
      <c r="D29" s="26"/>
      <c r="E29" s="27"/>
      <c r="F29" s="28"/>
      <c r="G29" s="25"/>
      <c r="H29" s="29" t="str">
        <f aca="false">IF(OR(B29="",D29=""),"",IF(G29="",B29,G29)+IFERROR(VLOOKUP(D29,설정!$B$13:$C$27,2,FALSE()),0)+IF(AND(D29="일반의료폐기물",설정!$C$9="예"),15,0))</f>
        <v/>
      </c>
      <c r="I29" s="30" t="str">
        <f aca="true">IF(H29="","",IF(J29&lt;&gt;"",0,H29-TODAY()))</f>
        <v/>
      </c>
      <c r="J29" s="25"/>
      <c r="K29" s="26"/>
      <c r="L29" s="26"/>
      <c r="M29" s="31"/>
    </row>
    <row r="30" customFormat="false" ht="21" hidden="false" customHeight="true" outlineLevel="0" collapsed="false">
      <c r="A30" s="24" t="str">
        <f aca="false">IF(B30="","",ROW()-5)</f>
        <v/>
      </c>
      <c r="B30" s="25"/>
      <c r="C30" s="24" t="str">
        <f aca="false">IF(B30="","",CHOOSE(WEEKDAY(B30,2),"월","화","수","목","금","토","일"))</f>
        <v/>
      </c>
      <c r="D30" s="26"/>
      <c r="E30" s="27"/>
      <c r="F30" s="28"/>
      <c r="G30" s="25"/>
      <c r="H30" s="29" t="str">
        <f aca="false">IF(OR(B30="",D30=""),"",IF(G30="",B30,G30)+IFERROR(VLOOKUP(D30,설정!$B$13:$C$27,2,FALSE()),0)+IF(AND(D30="일반의료폐기물",설정!$C$9="예"),15,0))</f>
        <v/>
      </c>
      <c r="I30" s="30" t="str">
        <f aca="true">IF(H30="","",IF(J30&lt;&gt;"",0,H30-TODAY()))</f>
        <v/>
      </c>
      <c r="J30" s="25"/>
      <c r="K30" s="26"/>
      <c r="L30" s="26"/>
      <c r="M30" s="31"/>
    </row>
    <row r="31" customFormat="false" ht="21" hidden="false" customHeight="true" outlineLevel="0" collapsed="false">
      <c r="A31" s="24" t="str">
        <f aca="false">IF(B31="","",ROW()-5)</f>
        <v/>
      </c>
      <c r="B31" s="25"/>
      <c r="C31" s="24" t="str">
        <f aca="false">IF(B31="","",CHOOSE(WEEKDAY(B31,2),"월","화","수","목","금","토","일"))</f>
        <v/>
      </c>
      <c r="D31" s="26"/>
      <c r="E31" s="27"/>
      <c r="F31" s="28"/>
      <c r="G31" s="25"/>
      <c r="H31" s="29" t="str">
        <f aca="false">IF(OR(B31="",D31=""),"",IF(G31="",B31,G31)+IFERROR(VLOOKUP(D31,설정!$B$13:$C$27,2,FALSE()),0)+IF(AND(D31="일반의료폐기물",설정!$C$9="예"),15,0))</f>
        <v/>
      </c>
      <c r="I31" s="30" t="str">
        <f aca="true">IF(H31="","",IF(J31&lt;&gt;"",0,H31-TODAY()))</f>
        <v/>
      </c>
      <c r="J31" s="25"/>
      <c r="K31" s="26"/>
      <c r="L31" s="26"/>
      <c r="M31" s="31"/>
    </row>
    <row r="32" customFormat="false" ht="21" hidden="false" customHeight="true" outlineLevel="0" collapsed="false">
      <c r="A32" s="24" t="str">
        <f aca="false">IF(B32="","",ROW()-5)</f>
        <v/>
      </c>
      <c r="B32" s="25"/>
      <c r="C32" s="24" t="str">
        <f aca="false">IF(B32="","",CHOOSE(WEEKDAY(B32,2),"월","화","수","목","금","토","일"))</f>
        <v/>
      </c>
      <c r="D32" s="26"/>
      <c r="E32" s="27"/>
      <c r="F32" s="28"/>
      <c r="G32" s="25"/>
      <c r="H32" s="29" t="str">
        <f aca="false">IF(OR(B32="",D32=""),"",IF(G32="",B32,G32)+IFERROR(VLOOKUP(D32,설정!$B$13:$C$27,2,FALSE()),0)+IF(AND(D32="일반의료폐기물",설정!$C$9="예"),15,0))</f>
        <v/>
      </c>
      <c r="I32" s="30" t="str">
        <f aca="true">IF(H32="","",IF(J32&lt;&gt;"",0,H32-TODAY()))</f>
        <v/>
      </c>
      <c r="J32" s="25"/>
      <c r="K32" s="26"/>
      <c r="L32" s="26"/>
      <c r="M32" s="31"/>
    </row>
    <row r="33" customFormat="false" ht="21" hidden="false" customHeight="true" outlineLevel="0" collapsed="false">
      <c r="A33" s="24" t="str">
        <f aca="false">IF(B33="","",ROW()-5)</f>
        <v/>
      </c>
      <c r="B33" s="25"/>
      <c r="C33" s="24" t="str">
        <f aca="false">IF(B33="","",CHOOSE(WEEKDAY(B33,2),"월","화","수","목","금","토","일"))</f>
        <v/>
      </c>
      <c r="D33" s="26"/>
      <c r="E33" s="27"/>
      <c r="F33" s="28"/>
      <c r="G33" s="25"/>
      <c r="H33" s="29" t="str">
        <f aca="false">IF(OR(B33="",D33=""),"",IF(G33="",B33,G33)+IFERROR(VLOOKUP(D33,설정!$B$13:$C$27,2,FALSE()),0)+IF(AND(D33="일반의료폐기물",설정!$C$9="예"),15,0))</f>
        <v/>
      </c>
      <c r="I33" s="30" t="str">
        <f aca="true">IF(H33="","",IF(J33&lt;&gt;"",0,H33-TODAY()))</f>
        <v/>
      </c>
      <c r="J33" s="25"/>
      <c r="K33" s="26"/>
      <c r="L33" s="26"/>
      <c r="M33" s="31"/>
    </row>
    <row r="34" customFormat="false" ht="21" hidden="false" customHeight="true" outlineLevel="0" collapsed="false">
      <c r="A34" s="24" t="str">
        <f aca="false">IF(B34="","",ROW()-5)</f>
        <v/>
      </c>
      <c r="B34" s="25"/>
      <c r="C34" s="24" t="str">
        <f aca="false">IF(B34="","",CHOOSE(WEEKDAY(B34,2),"월","화","수","목","금","토","일"))</f>
        <v/>
      </c>
      <c r="D34" s="26"/>
      <c r="E34" s="27"/>
      <c r="F34" s="28"/>
      <c r="G34" s="25"/>
      <c r="H34" s="29" t="str">
        <f aca="false">IF(OR(B34="",D34=""),"",IF(G34="",B34,G34)+IFERROR(VLOOKUP(D34,설정!$B$13:$C$27,2,FALSE()),0)+IF(AND(D34="일반의료폐기물",설정!$C$9="예"),15,0))</f>
        <v/>
      </c>
      <c r="I34" s="30" t="str">
        <f aca="true">IF(H34="","",IF(J34&lt;&gt;"",0,H34-TODAY()))</f>
        <v/>
      </c>
      <c r="J34" s="25"/>
      <c r="K34" s="26"/>
      <c r="L34" s="26"/>
      <c r="M34" s="31"/>
    </row>
    <row r="35" customFormat="false" ht="21" hidden="false" customHeight="true" outlineLevel="0" collapsed="false">
      <c r="A35" s="24" t="str">
        <f aca="false">IF(B35="","",ROW()-5)</f>
        <v/>
      </c>
      <c r="B35" s="25"/>
      <c r="C35" s="24" t="str">
        <f aca="false">IF(B35="","",CHOOSE(WEEKDAY(B35,2),"월","화","수","목","금","토","일"))</f>
        <v/>
      </c>
      <c r="D35" s="26"/>
      <c r="E35" s="27"/>
      <c r="F35" s="28"/>
      <c r="G35" s="25"/>
      <c r="H35" s="29" t="str">
        <f aca="false">IF(OR(B35="",D35=""),"",IF(G35="",B35,G35)+IFERROR(VLOOKUP(D35,설정!$B$13:$C$27,2,FALSE()),0)+IF(AND(D35="일반의료폐기물",설정!$C$9="예"),15,0))</f>
        <v/>
      </c>
      <c r="I35" s="30" t="str">
        <f aca="true">IF(H35="","",IF(J35&lt;&gt;"",0,H35-TODAY()))</f>
        <v/>
      </c>
      <c r="J35" s="25"/>
      <c r="K35" s="26"/>
      <c r="L35" s="26"/>
      <c r="M35" s="31"/>
    </row>
    <row r="36" customFormat="false" ht="21" hidden="false" customHeight="true" outlineLevel="0" collapsed="false">
      <c r="A36" s="24" t="str">
        <f aca="false">IF(B36="","",ROW()-5)</f>
        <v/>
      </c>
      <c r="B36" s="25"/>
      <c r="C36" s="24" t="str">
        <f aca="false">IF(B36="","",CHOOSE(WEEKDAY(B36,2),"월","화","수","목","금","토","일"))</f>
        <v/>
      </c>
      <c r="D36" s="26"/>
      <c r="E36" s="27"/>
      <c r="F36" s="28"/>
      <c r="G36" s="25"/>
      <c r="H36" s="29" t="str">
        <f aca="false">IF(OR(B36="",D36=""),"",IF(G36="",B36,G36)+IFERROR(VLOOKUP(D36,설정!$B$13:$C$27,2,FALSE()),0)+IF(AND(D36="일반의료폐기물",설정!$C$9="예"),15,0))</f>
        <v/>
      </c>
      <c r="I36" s="30" t="str">
        <f aca="true">IF(H36="","",IF(J36&lt;&gt;"",0,H36-TODAY()))</f>
        <v/>
      </c>
      <c r="J36" s="25"/>
      <c r="K36" s="26"/>
      <c r="L36" s="26"/>
      <c r="M36" s="31"/>
    </row>
    <row r="37" customFormat="false" ht="21" hidden="false" customHeight="true" outlineLevel="0" collapsed="false">
      <c r="A37" s="24" t="str">
        <f aca="false">IF(B37="","",ROW()-5)</f>
        <v/>
      </c>
      <c r="B37" s="25"/>
      <c r="C37" s="24" t="str">
        <f aca="false">IF(B37="","",CHOOSE(WEEKDAY(B37,2),"월","화","수","목","금","토","일"))</f>
        <v/>
      </c>
      <c r="D37" s="26"/>
      <c r="E37" s="27"/>
      <c r="F37" s="28"/>
      <c r="G37" s="25"/>
      <c r="H37" s="29" t="str">
        <f aca="false">IF(OR(B37="",D37=""),"",IF(G37="",B37,G37)+IFERROR(VLOOKUP(D37,설정!$B$13:$C$27,2,FALSE()),0)+IF(AND(D37="일반의료폐기물",설정!$C$9="예"),15,0))</f>
        <v/>
      </c>
      <c r="I37" s="30" t="str">
        <f aca="true">IF(H37="","",IF(J37&lt;&gt;"",0,H37-TODAY()))</f>
        <v/>
      </c>
      <c r="J37" s="25"/>
      <c r="K37" s="26"/>
      <c r="L37" s="26"/>
      <c r="M37" s="31"/>
    </row>
    <row r="38" customFormat="false" ht="21" hidden="false" customHeight="true" outlineLevel="0" collapsed="false">
      <c r="A38" s="24" t="str">
        <f aca="false">IF(B38="","",ROW()-5)</f>
        <v/>
      </c>
      <c r="B38" s="25"/>
      <c r="C38" s="24" t="str">
        <f aca="false">IF(B38="","",CHOOSE(WEEKDAY(B38,2),"월","화","수","목","금","토","일"))</f>
        <v/>
      </c>
      <c r="D38" s="26"/>
      <c r="E38" s="27"/>
      <c r="F38" s="28"/>
      <c r="G38" s="25"/>
      <c r="H38" s="29" t="str">
        <f aca="false">IF(OR(B38="",D38=""),"",IF(G38="",B38,G38)+IFERROR(VLOOKUP(D38,설정!$B$13:$C$27,2,FALSE()),0)+IF(AND(D38="일반의료폐기물",설정!$C$9="예"),15,0))</f>
        <v/>
      </c>
      <c r="I38" s="30" t="str">
        <f aca="true">IF(H38="","",IF(J38&lt;&gt;"",0,H38-TODAY()))</f>
        <v/>
      </c>
      <c r="J38" s="25"/>
      <c r="K38" s="26"/>
      <c r="L38" s="26"/>
      <c r="M38" s="31"/>
    </row>
    <row r="39" customFormat="false" ht="21" hidden="false" customHeight="true" outlineLevel="0" collapsed="false">
      <c r="A39" s="24" t="str">
        <f aca="false">IF(B39="","",ROW()-5)</f>
        <v/>
      </c>
      <c r="B39" s="25"/>
      <c r="C39" s="24" t="str">
        <f aca="false">IF(B39="","",CHOOSE(WEEKDAY(B39,2),"월","화","수","목","금","토","일"))</f>
        <v/>
      </c>
      <c r="D39" s="26"/>
      <c r="E39" s="27"/>
      <c r="F39" s="28"/>
      <c r="G39" s="25"/>
      <c r="H39" s="29" t="str">
        <f aca="false">IF(OR(B39="",D39=""),"",IF(G39="",B39,G39)+IFERROR(VLOOKUP(D39,설정!$B$13:$C$27,2,FALSE()),0)+IF(AND(D39="일반의료폐기물",설정!$C$9="예"),15,0))</f>
        <v/>
      </c>
      <c r="I39" s="30" t="str">
        <f aca="true">IF(H39="","",IF(J39&lt;&gt;"",0,H39-TODAY()))</f>
        <v/>
      </c>
      <c r="J39" s="25"/>
      <c r="K39" s="26"/>
      <c r="L39" s="26"/>
      <c r="M39" s="31"/>
    </row>
    <row r="40" customFormat="false" ht="21" hidden="false" customHeight="true" outlineLevel="0" collapsed="false">
      <c r="A40" s="24" t="str">
        <f aca="false">IF(B40="","",ROW()-5)</f>
        <v/>
      </c>
      <c r="B40" s="25"/>
      <c r="C40" s="24" t="str">
        <f aca="false">IF(B40="","",CHOOSE(WEEKDAY(B40,2),"월","화","수","목","금","토","일"))</f>
        <v/>
      </c>
      <c r="D40" s="26"/>
      <c r="E40" s="27"/>
      <c r="F40" s="28"/>
      <c r="G40" s="25"/>
      <c r="H40" s="29" t="str">
        <f aca="false">IF(OR(B40="",D40=""),"",IF(G40="",B40,G40)+IFERROR(VLOOKUP(D40,설정!$B$13:$C$27,2,FALSE()),0)+IF(AND(D40="일반의료폐기물",설정!$C$9="예"),15,0))</f>
        <v/>
      </c>
      <c r="I40" s="30" t="str">
        <f aca="true">IF(H40="","",IF(J40&lt;&gt;"",0,H40-TODAY()))</f>
        <v/>
      </c>
      <c r="J40" s="25"/>
      <c r="K40" s="26"/>
      <c r="L40" s="26"/>
      <c r="M40" s="31"/>
    </row>
    <row r="41" customFormat="false" ht="21" hidden="false" customHeight="true" outlineLevel="0" collapsed="false">
      <c r="A41" s="24" t="str">
        <f aca="false">IF(B41="","",ROW()-5)</f>
        <v/>
      </c>
      <c r="B41" s="25"/>
      <c r="C41" s="24" t="str">
        <f aca="false">IF(B41="","",CHOOSE(WEEKDAY(B41,2),"월","화","수","목","금","토","일"))</f>
        <v/>
      </c>
      <c r="D41" s="26"/>
      <c r="E41" s="27"/>
      <c r="F41" s="28"/>
      <c r="G41" s="25"/>
      <c r="H41" s="29" t="str">
        <f aca="false">IF(OR(B41="",D41=""),"",IF(G41="",B41,G41)+IFERROR(VLOOKUP(D41,설정!$B$13:$C$27,2,FALSE()),0)+IF(AND(D41="일반의료폐기물",설정!$C$9="예"),15,0))</f>
        <v/>
      </c>
      <c r="I41" s="30" t="str">
        <f aca="true">IF(H41="","",IF(J41&lt;&gt;"",0,H41-TODAY()))</f>
        <v/>
      </c>
      <c r="J41" s="25"/>
      <c r="K41" s="26"/>
      <c r="L41" s="26"/>
      <c r="M41" s="31"/>
    </row>
    <row r="42" customFormat="false" ht="21" hidden="false" customHeight="true" outlineLevel="0" collapsed="false">
      <c r="A42" s="24" t="str">
        <f aca="false">IF(B42="","",ROW()-5)</f>
        <v/>
      </c>
      <c r="B42" s="25"/>
      <c r="C42" s="24" t="str">
        <f aca="false">IF(B42="","",CHOOSE(WEEKDAY(B42,2),"월","화","수","목","금","토","일"))</f>
        <v/>
      </c>
      <c r="D42" s="26"/>
      <c r="E42" s="27"/>
      <c r="F42" s="28"/>
      <c r="G42" s="25"/>
      <c r="H42" s="29" t="str">
        <f aca="false">IF(OR(B42="",D42=""),"",IF(G42="",B42,G42)+IFERROR(VLOOKUP(D42,설정!$B$13:$C$27,2,FALSE()),0)+IF(AND(D42="일반의료폐기물",설정!$C$9="예"),15,0))</f>
        <v/>
      </c>
      <c r="I42" s="30" t="str">
        <f aca="true">IF(H42="","",IF(J42&lt;&gt;"",0,H42-TODAY()))</f>
        <v/>
      </c>
      <c r="J42" s="25"/>
      <c r="K42" s="26"/>
      <c r="L42" s="26"/>
      <c r="M42" s="31"/>
    </row>
    <row r="43" customFormat="false" ht="21" hidden="false" customHeight="true" outlineLevel="0" collapsed="false">
      <c r="A43" s="24" t="str">
        <f aca="false">IF(B43="","",ROW()-5)</f>
        <v/>
      </c>
      <c r="B43" s="25"/>
      <c r="C43" s="24" t="str">
        <f aca="false">IF(B43="","",CHOOSE(WEEKDAY(B43,2),"월","화","수","목","금","토","일"))</f>
        <v/>
      </c>
      <c r="D43" s="26"/>
      <c r="E43" s="27"/>
      <c r="F43" s="28"/>
      <c r="G43" s="25"/>
      <c r="H43" s="29" t="str">
        <f aca="false">IF(OR(B43="",D43=""),"",IF(G43="",B43,G43)+IFERROR(VLOOKUP(D43,설정!$B$13:$C$27,2,FALSE()),0)+IF(AND(D43="일반의료폐기물",설정!$C$9="예"),15,0))</f>
        <v/>
      </c>
      <c r="I43" s="30" t="str">
        <f aca="true">IF(H43="","",IF(J43&lt;&gt;"",0,H43-TODAY()))</f>
        <v/>
      </c>
      <c r="J43" s="25"/>
      <c r="K43" s="26"/>
      <c r="L43" s="26"/>
      <c r="M43" s="31"/>
    </row>
    <row r="44" customFormat="false" ht="21" hidden="false" customHeight="true" outlineLevel="0" collapsed="false">
      <c r="A44" s="24" t="str">
        <f aca="false">IF(B44="","",ROW()-5)</f>
        <v/>
      </c>
      <c r="B44" s="25"/>
      <c r="C44" s="24" t="str">
        <f aca="false">IF(B44="","",CHOOSE(WEEKDAY(B44,2),"월","화","수","목","금","토","일"))</f>
        <v/>
      </c>
      <c r="D44" s="26"/>
      <c r="E44" s="27"/>
      <c r="F44" s="28"/>
      <c r="G44" s="25"/>
      <c r="H44" s="29" t="str">
        <f aca="false">IF(OR(B44="",D44=""),"",IF(G44="",B44,G44)+IFERROR(VLOOKUP(D44,설정!$B$13:$C$27,2,FALSE()),0)+IF(AND(D44="일반의료폐기물",설정!$C$9="예"),15,0))</f>
        <v/>
      </c>
      <c r="I44" s="30" t="str">
        <f aca="true">IF(H44="","",IF(J44&lt;&gt;"",0,H44-TODAY()))</f>
        <v/>
      </c>
      <c r="J44" s="25"/>
      <c r="K44" s="26"/>
      <c r="L44" s="26"/>
      <c r="M44" s="31"/>
    </row>
    <row r="45" customFormat="false" ht="21" hidden="false" customHeight="true" outlineLevel="0" collapsed="false">
      <c r="A45" s="24" t="str">
        <f aca="false">IF(B45="","",ROW()-5)</f>
        <v/>
      </c>
      <c r="B45" s="25"/>
      <c r="C45" s="24" t="str">
        <f aca="false">IF(B45="","",CHOOSE(WEEKDAY(B45,2),"월","화","수","목","금","토","일"))</f>
        <v/>
      </c>
      <c r="D45" s="26"/>
      <c r="E45" s="27"/>
      <c r="F45" s="28"/>
      <c r="G45" s="25"/>
      <c r="H45" s="29" t="str">
        <f aca="false">IF(OR(B45="",D45=""),"",IF(G45="",B45,G45)+IFERROR(VLOOKUP(D45,설정!$B$13:$C$27,2,FALSE()),0)+IF(AND(D45="일반의료폐기물",설정!$C$9="예"),15,0))</f>
        <v/>
      </c>
      <c r="I45" s="30" t="str">
        <f aca="true">IF(H45="","",IF(J45&lt;&gt;"",0,H45-TODAY()))</f>
        <v/>
      </c>
      <c r="J45" s="25"/>
      <c r="K45" s="26"/>
      <c r="L45" s="26"/>
      <c r="M45" s="31"/>
    </row>
    <row r="46" customFormat="false" ht="21" hidden="false" customHeight="true" outlineLevel="0" collapsed="false">
      <c r="A46" s="24" t="str">
        <f aca="false">IF(B46="","",ROW()-5)</f>
        <v/>
      </c>
      <c r="B46" s="25"/>
      <c r="C46" s="24" t="str">
        <f aca="false">IF(B46="","",CHOOSE(WEEKDAY(B46,2),"월","화","수","목","금","토","일"))</f>
        <v/>
      </c>
      <c r="D46" s="26"/>
      <c r="E46" s="27"/>
      <c r="F46" s="28"/>
      <c r="G46" s="25"/>
      <c r="H46" s="29" t="str">
        <f aca="false">IF(OR(B46="",D46=""),"",IF(G46="",B46,G46)+IFERROR(VLOOKUP(D46,설정!$B$13:$C$27,2,FALSE()),0)+IF(AND(D46="일반의료폐기물",설정!$C$9="예"),15,0))</f>
        <v/>
      </c>
      <c r="I46" s="30" t="str">
        <f aca="true">IF(H46="","",IF(J46&lt;&gt;"",0,H46-TODAY()))</f>
        <v/>
      </c>
      <c r="J46" s="25"/>
      <c r="K46" s="26"/>
      <c r="L46" s="26"/>
      <c r="M46" s="31"/>
    </row>
    <row r="47" customFormat="false" ht="21" hidden="false" customHeight="true" outlineLevel="0" collapsed="false">
      <c r="A47" s="24" t="str">
        <f aca="false">IF(B47="","",ROW()-5)</f>
        <v/>
      </c>
      <c r="B47" s="25"/>
      <c r="C47" s="24" t="str">
        <f aca="false">IF(B47="","",CHOOSE(WEEKDAY(B47,2),"월","화","수","목","금","토","일"))</f>
        <v/>
      </c>
      <c r="D47" s="26"/>
      <c r="E47" s="27"/>
      <c r="F47" s="28"/>
      <c r="G47" s="25"/>
      <c r="H47" s="29" t="str">
        <f aca="false">IF(OR(B47="",D47=""),"",IF(G47="",B47,G47)+IFERROR(VLOOKUP(D47,설정!$B$13:$C$27,2,FALSE()),0)+IF(AND(D47="일반의료폐기물",설정!$C$9="예"),15,0))</f>
        <v/>
      </c>
      <c r="I47" s="30" t="str">
        <f aca="true">IF(H47="","",IF(J47&lt;&gt;"",0,H47-TODAY()))</f>
        <v/>
      </c>
      <c r="J47" s="25"/>
      <c r="K47" s="26"/>
      <c r="L47" s="26"/>
      <c r="M47" s="31"/>
    </row>
    <row r="48" customFormat="false" ht="21" hidden="false" customHeight="true" outlineLevel="0" collapsed="false">
      <c r="A48" s="24" t="str">
        <f aca="false">IF(B48="","",ROW()-5)</f>
        <v/>
      </c>
      <c r="B48" s="25"/>
      <c r="C48" s="24" t="str">
        <f aca="false">IF(B48="","",CHOOSE(WEEKDAY(B48,2),"월","화","수","목","금","토","일"))</f>
        <v/>
      </c>
      <c r="D48" s="26"/>
      <c r="E48" s="27"/>
      <c r="F48" s="28"/>
      <c r="G48" s="25"/>
      <c r="H48" s="29" t="str">
        <f aca="false">IF(OR(B48="",D48=""),"",IF(G48="",B48,G48)+IFERROR(VLOOKUP(D48,설정!$B$13:$C$27,2,FALSE()),0)+IF(AND(D48="일반의료폐기물",설정!$C$9="예"),15,0))</f>
        <v/>
      </c>
      <c r="I48" s="30" t="str">
        <f aca="true">IF(H48="","",IF(J48&lt;&gt;"",0,H48-TODAY()))</f>
        <v/>
      </c>
      <c r="J48" s="25"/>
      <c r="K48" s="26"/>
      <c r="L48" s="26"/>
      <c r="M48" s="31"/>
    </row>
    <row r="49" customFormat="false" ht="21" hidden="false" customHeight="true" outlineLevel="0" collapsed="false">
      <c r="A49" s="24" t="str">
        <f aca="false">IF(B49="","",ROW()-5)</f>
        <v/>
      </c>
      <c r="B49" s="25"/>
      <c r="C49" s="24" t="str">
        <f aca="false">IF(B49="","",CHOOSE(WEEKDAY(B49,2),"월","화","수","목","금","토","일"))</f>
        <v/>
      </c>
      <c r="D49" s="26"/>
      <c r="E49" s="27"/>
      <c r="F49" s="28"/>
      <c r="G49" s="25"/>
      <c r="H49" s="29" t="str">
        <f aca="false">IF(OR(B49="",D49=""),"",IF(G49="",B49,G49)+IFERROR(VLOOKUP(D49,설정!$B$13:$C$27,2,FALSE()),0)+IF(AND(D49="일반의료폐기물",설정!$C$9="예"),15,0))</f>
        <v/>
      </c>
      <c r="I49" s="30" t="str">
        <f aca="true">IF(H49="","",IF(J49&lt;&gt;"",0,H49-TODAY()))</f>
        <v/>
      </c>
      <c r="J49" s="25"/>
      <c r="K49" s="26"/>
      <c r="L49" s="26"/>
      <c r="M49" s="31"/>
    </row>
    <row r="50" customFormat="false" ht="21" hidden="false" customHeight="true" outlineLevel="0" collapsed="false">
      <c r="A50" s="24" t="str">
        <f aca="false">IF(B50="","",ROW()-5)</f>
        <v/>
      </c>
      <c r="B50" s="25"/>
      <c r="C50" s="24" t="str">
        <f aca="false">IF(B50="","",CHOOSE(WEEKDAY(B50,2),"월","화","수","목","금","토","일"))</f>
        <v/>
      </c>
      <c r="D50" s="26"/>
      <c r="E50" s="27"/>
      <c r="F50" s="28"/>
      <c r="G50" s="25"/>
      <c r="H50" s="29" t="str">
        <f aca="false">IF(OR(B50="",D50=""),"",IF(G50="",B50,G50)+IFERROR(VLOOKUP(D50,설정!$B$13:$C$27,2,FALSE()),0)+IF(AND(D50="일반의료폐기물",설정!$C$9="예"),15,0))</f>
        <v/>
      </c>
      <c r="I50" s="30" t="str">
        <f aca="true">IF(H50="","",IF(J50&lt;&gt;"",0,H50-TODAY()))</f>
        <v/>
      </c>
      <c r="J50" s="25"/>
      <c r="K50" s="26"/>
      <c r="L50" s="26"/>
      <c r="M50" s="31"/>
    </row>
    <row r="51" customFormat="false" ht="21" hidden="false" customHeight="true" outlineLevel="0" collapsed="false">
      <c r="A51" s="24" t="str">
        <f aca="false">IF(B51="","",ROW()-5)</f>
        <v/>
      </c>
      <c r="B51" s="25"/>
      <c r="C51" s="24" t="str">
        <f aca="false">IF(B51="","",CHOOSE(WEEKDAY(B51,2),"월","화","수","목","금","토","일"))</f>
        <v/>
      </c>
      <c r="D51" s="26"/>
      <c r="E51" s="27"/>
      <c r="F51" s="28"/>
      <c r="G51" s="25"/>
      <c r="H51" s="29" t="str">
        <f aca="false">IF(OR(B51="",D51=""),"",IF(G51="",B51,G51)+IFERROR(VLOOKUP(D51,설정!$B$13:$C$27,2,FALSE()),0)+IF(AND(D51="일반의료폐기물",설정!$C$9="예"),15,0))</f>
        <v/>
      </c>
      <c r="I51" s="30" t="str">
        <f aca="true">IF(H51="","",IF(J51&lt;&gt;"",0,H51-TODAY()))</f>
        <v/>
      </c>
      <c r="J51" s="25"/>
      <c r="K51" s="26"/>
      <c r="L51" s="26"/>
      <c r="M51" s="31"/>
    </row>
    <row r="52" customFormat="false" ht="21" hidden="false" customHeight="true" outlineLevel="0" collapsed="false">
      <c r="A52" s="24" t="str">
        <f aca="false">IF(B52="","",ROW()-5)</f>
        <v/>
      </c>
      <c r="B52" s="25"/>
      <c r="C52" s="24" t="str">
        <f aca="false">IF(B52="","",CHOOSE(WEEKDAY(B52,2),"월","화","수","목","금","토","일"))</f>
        <v/>
      </c>
      <c r="D52" s="26"/>
      <c r="E52" s="27"/>
      <c r="F52" s="28"/>
      <c r="G52" s="25"/>
      <c r="H52" s="29" t="str">
        <f aca="false">IF(OR(B52="",D52=""),"",IF(G52="",B52,G52)+IFERROR(VLOOKUP(D52,설정!$B$13:$C$27,2,FALSE()),0)+IF(AND(D52="일반의료폐기물",설정!$C$9="예"),15,0))</f>
        <v/>
      </c>
      <c r="I52" s="30" t="str">
        <f aca="true">IF(H52="","",IF(J52&lt;&gt;"",0,H52-TODAY()))</f>
        <v/>
      </c>
      <c r="J52" s="25"/>
      <c r="K52" s="26"/>
      <c r="L52" s="26"/>
      <c r="M52" s="31"/>
    </row>
    <row r="53" customFormat="false" ht="21" hidden="false" customHeight="true" outlineLevel="0" collapsed="false">
      <c r="A53" s="24" t="str">
        <f aca="false">IF(B53="","",ROW()-5)</f>
        <v/>
      </c>
      <c r="B53" s="25"/>
      <c r="C53" s="24" t="str">
        <f aca="false">IF(B53="","",CHOOSE(WEEKDAY(B53,2),"월","화","수","목","금","토","일"))</f>
        <v/>
      </c>
      <c r="D53" s="26"/>
      <c r="E53" s="27"/>
      <c r="F53" s="28"/>
      <c r="G53" s="25"/>
      <c r="H53" s="29" t="str">
        <f aca="false">IF(OR(B53="",D53=""),"",IF(G53="",B53,G53)+IFERROR(VLOOKUP(D53,설정!$B$13:$C$27,2,FALSE()),0)+IF(AND(D53="일반의료폐기물",설정!$C$9="예"),15,0))</f>
        <v/>
      </c>
      <c r="I53" s="30" t="str">
        <f aca="true">IF(H53="","",IF(J53&lt;&gt;"",0,H53-TODAY()))</f>
        <v/>
      </c>
      <c r="J53" s="25"/>
      <c r="K53" s="26"/>
      <c r="L53" s="26"/>
      <c r="M53" s="31"/>
    </row>
    <row r="54" customFormat="false" ht="21" hidden="false" customHeight="true" outlineLevel="0" collapsed="false">
      <c r="A54" s="24" t="str">
        <f aca="false">IF(B54="","",ROW()-5)</f>
        <v/>
      </c>
      <c r="B54" s="25"/>
      <c r="C54" s="24" t="str">
        <f aca="false">IF(B54="","",CHOOSE(WEEKDAY(B54,2),"월","화","수","목","금","토","일"))</f>
        <v/>
      </c>
      <c r="D54" s="26"/>
      <c r="E54" s="27"/>
      <c r="F54" s="28"/>
      <c r="G54" s="25"/>
      <c r="H54" s="29" t="str">
        <f aca="false">IF(OR(B54="",D54=""),"",IF(G54="",B54,G54)+IFERROR(VLOOKUP(D54,설정!$B$13:$C$27,2,FALSE()),0)+IF(AND(D54="일반의료폐기물",설정!$C$9="예"),15,0))</f>
        <v/>
      </c>
      <c r="I54" s="30" t="str">
        <f aca="true">IF(H54="","",IF(J54&lt;&gt;"",0,H54-TODAY()))</f>
        <v/>
      </c>
      <c r="J54" s="25"/>
      <c r="K54" s="26"/>
      <c r="L54" s="26"/>
      <c r="M54" s="31"/>
    </row>
    <row r="55" customFormat="false" ht="21" hidden="false" customHeight="true" outlineLevel="0" collapsed="false">
      <c r="A55" s="24" t="str">
        <f aca="false">IF(B55="","",ROW()-5)</f>
        <v/>
      </c>
      <c r="B55" s="25"/>
      <c r="C55" s="24" t="str">
        <f aca="false">IF(B55="","",CHOOSE(WEEKDAY(B55,2),"월","화","수","목","금","토","일"))</f>
        <v/>
      </c>
      <c r="D55" s="26"/>
      <c r="E55" s="27"/>
      <c r="F55" s="28"/>
      <c r="G55" s="25"/>
      <c r="H55" s="29" t="str">
        <f aca="false">IF(OR(B55="",D55=""),"",IF(G55="",B55,G55)+IFERROR(VLOOKUP(D55,설정!$B$13:$C$27,2,FALSE()),0)+IF(AND(D55="일반의료폐기물",설정!$C$9="예"),15,0))</f>
        <v/>
      </c>
      <c r="I55" s="30" t="str">
        <f aca="true">IF(H55="","",IF(J55&lt;&gt;"",0,H55-TODAY()))</f>
        <v/>
      </c>
      <c r="J55" s="25"/>
      <c r="K55" s="26"/>
      <c r="L55" s="26"/>
      <c r="M55" s="31"/>
    </row>
    <row r="56" customFormat="false" ht="21" hidden="false" customHeight="true" outlineLevel="0" collapsed="false">
      <c r="A56" s="24" t="str">
        <f aca="false">IF(B56="","",ROW()-5)</f>
        <v/>
      </c>
      <c r="B56" s="25"/>
      <c r="C56" s="24" t="str">
        <f aca="false">IF(B56="","",CHOOSE(WEEKDAY(B56,2),"월","화","수","목","금","토","일"))</f>
        <v/>
      </c>
      <c r="D56" s="26"/>
      <c r="E56" s="27"/>
      <c r="F56" s="28"/>
      <c r="G56" s="25"/>
      <c r="H56" s="29" t="str">
        <f aca="false">IF(OR(B56="",D56=""),"",IF(G56="",B56,G56)+IFERROR(VLOOKUP(D56,설정!$B$13:$C$27,2,FALSE()),0)+IF(AND(D56="일반의료폐기물",설정!$C$9="예"),15,0))</f>
        <v/>
      </c>
      <c r="I56" s="30" t="str">
        <f aca="true">IF(H56="","",IF(J56&lt;&gt;"",0,H56-TODAY()))</f>
        <v/>
      </c>
      <c r="J56" s="25"/>
      <c r="K56" s="26"/>
      <c r="L56" s="26"/>
      <c r="M56" s="31"/>
    </row>
    <row r="57" customFormat="false" ht="21" hidden="false" customHeight="true" outlineLevel="0" collapsed="false">
      <c r="A57" s="24" t="str">
        <f aca="false">IF(B57="","",ROW()-5)</f>
        <v/>
      </c>
      <c r="B57" s="25"/>
      <c r="C57" s="24" t="str">
        <f aca="false">IF(B57="","",CHOOSE(WEEKDAY(B57,2),"월","화","수","목","금","토","일"))</f>
        <v/>
      </c>
      <c r="D57" s="26"/>
      <c r="E57" s="27"/>
      <c r="F57" s="28"/>
      <c r="G57" s="25"/>
      <c r="H57" s="29" t="str">
        <f aca="false">IF(OR(B57="",D57=""),"",IF(G57="",B57,G57)+IFERROR(VLOOKUP(D57,설정!$B$13:$C$27,2,FALSE()),0)+IF(AND(D57="일반의료폐기물",설정!$C$9="예"),15,0))</f>
        <v/>
      </c>
      <c r="I57" s="30" t="str">
        <f aca="true">IF(H57="","",IF(J57&lt;&gt;"",0,H57-TODAY()))</f>
        <v/>
      </c>
      <c r="J57" s="25"/>
      <c r="K57" s="26"/>
      <c r="L57" s="26"/>
      <c r="M57" s="31"/>
    </row>
    <row r="58" customFormat="false" ht="21" hidden="false" customHeight="true" outlineLevel="0" collapsed="false">
      <c r="A58" s="24" t="str">
        <f aca="false">IF(B58="","",ROW()-5)</f>
        <v/>
      </c>
      <c r="B58" s="25"/>
      <c r="C58" s="24" t="str">
        <f aca="false">IF(B58="","",CHOOSE(WEEKDAY(B58,2),"월","화","수","목","금","토","일"))</f>
        <v/>
      </c>
      <c r="D58" s="26"/>
      <c r="E58" s="27"/>
      <c r="F58" s="28"/>
      <c r="G58" s="25"/>
      <c r="H58" s="29" t="str">
        <f aca="false">IF(OR(B58="",D58=""),"",IF(G58="",B58,G58)+IFERROR(VLOOKUP(D58,설정!$B$13:$C$27,2,FALSE()),0)+IF(AND(D58="일반의료폐기물",설정!$C$9="예"),15,0))</f>
        <v/>
      </c>
      <c r="I58" s="30" t="str">
        <f aca="true">IF(H58="","",IF(J58&lt;&gt;"",0,H58-TODAY()))</f>
        <v/>
      </c>
      <c r="J58" s="25"/>
      <c r="K58" s="26"/>
      <c r="L58" s="26"/>
      <c r="M58" s="31"/>
    </row>
    <row r="59" customFormat="false" ht="21" hidden="false" customHeight="true" outlineLevel="0" collapsed="false">
      <c r="A59" s="24" t="str">
        <f aca="false">IF(B59="","",ROW()-5)</f>
        <v/>
      </c>
      <c r="B59" s="25"/>
      <c r="C59" s="24" t="str">
        <f aca="false">IF(B59="","",CHOOSE(WEEKDAY(B59,2),"월","화","수","목","금","토","일"))</f>
        <v/>
      </c>
      <c r="D59" s="26"/>
      <c r="E59" s="27"/>
      <c r="F59" s="28"/>
      <c r="G59" s="25"/>
      <c r="H59" s="29" t="str">
        <f aca="false">IF(OR(B59="",D59=""),"",IF(G59="",B59,G59)+IFERROR(VLOOKUP(D59,설정!$B$13:$C$27,2,FALSE()),0)+IF(AND(D59="일반의료폐기물",설정!$C$9="예"),15,0))</f>
        <v/>
      </c>
      <c r="I59" s="30" t="str">
        <f aca="true">IF(H59="","",IF(J59&lt;&gt;"",0,H59-TODAY()))</f>
        <v/>
      </c>
      <c r="J59" s="25"/>
      <c r="K59" s="26"/>
      <c r="L59" s="26"/>
      <c r="M59" s="31"/>
    </row>
    <row r="60" customFormat="false" ht="21" hidden="false" customHeight="true" outlineLevel="0" collapsed="false">
      <c r="A60" s="24" t="str">
        <f aca="false">IF(B60="","",ROW()-5)</f>
        <v/>
      </c>
      <c r="B60" s="25"/>
      <c r="C60" s="24" t="str">
        <f aca="false">IF(B60="","",CHOOSE(WEEKDAY(B60,2),"월","화","수","목","금","토","일"))</f>
        <v/>
      </c>
      <c r="D60" s="26"/>
      <c r="E60" s="27"/>
      <c r="F60" s="28"/>
      <c r="G60" s="25"/>
      <c r="H60" s="29" t="str">
        <f aca="false">IF(OR(B60="",D60=""),"",IF(G60="",B60,G60)+IFERROR(VLOOKUP(D60,설정!$B$13:$C$27,2,FALSE()),0)+IF(AND(D60="일반의료폐기물",설정!$C$9="예"),15,0))</f>
        <v/>
      </c>
      <c r="I60" s="30" t="str">
        <f aca="true">IF(H60="","",IF(J60&lt;&gt;"",0,H60-TODAY()))</f>
        <v/>
      </c>
      <c r="J60" s="25"/>
      <c r="K60" s="26"/>
      <c r="L60" s="26"/>
      <c r="M60" s="31"/>
    </row>
    <row r="61" customFormat="false" ht="21" hidden="false" customHeight="true" outlineLevel="0" collapsed="false">
      <c r="A61" s="24" t="str">
        <f aca="false">IF(B61="","",ROW()-5)</f>
        <v/>
      </c>
      <c r="B61" s="25"/>
      <c r="C61" s="24" t="str">
        <f aca="false">IF(B61="","",CHOOSE(WEEKDAY(B61,2),"월","화","수","목","금","토","일"))</f>
        <v/>
      </c>
      <c r="D61" s="26"/>
      <c r="E61" s="27"/>
      <c r="F61" s="28"/>
      <c r="G61" s="25"/>
      <c r="H61" s="29" t="str">
        <f aca="false">IF(OR(B61="",D61=""),"",IF(G61="",B61,G61)+IFERROR(VLOOKUP(D61,설정!$B$13:$C$27,2,FALSE()),0)+IF(AND(D61="일반의료폐기물",설정!$C$9="예"),15,0))</f>
        <v/>
      </c>
      <c r="I61" s="30" t="str">
        <f aca="true">IF(H61="","",IF(J61&lt;&gt;"",0,H61-TODAY()))</f>
        <v/>
      </c>
      <c r="J61" s="25"/>
      <c r="K61" s="26"/>
      <c r="L61" s="26"/>
      <c r="M61" s="31"/>
    </row>
    <row r="62" customFormat="false" ht="21" hidden="false" customHeight="true" outlineLevel="0" collapsed="false">
      <c r="A62" s="24" t="str">
        <f aca="false">IF(B62="","",ROW()-5)</f>
        <v/>
      </c>
      <c r="B62" s="25"/>
      <c r="C62" s="24" t="str">
        <f aca="false">IF(B62="","",CHOOSE(WEEKDAY(B62,2),"월","화","수","목","금","토","일"))</f>
        <v/>
      </c>
      <c r="D62" s="26"/>
      <c r="E62" s="27"/>
      <c r="F62" s="28"/>
      <c r="G62" s="25"/>
      <c r="H62" s="29" t="str">
        <f aca="false">IF(OR(B62="",D62=""),"",IF(G62="",B62,G62)+IFERROR(VLOOKUP(D62,설정!$B$13:$C$27,2,FALSE()),0)+IF(AND(D62="일반의료폐기물",설정!$C$9="예"),15,0))</f>
        <v/>
      </c>
      <c r="I62" s="30" t="str">
        <f aca="true">IF(H62="","",IF(J62&lt;&gt;"",0,H62-TODAY()))</f>
        <v/>
      </c>
      <c r="J62" s="25"/>
      <c r="K62" s="26"/>
      <c r="L62" s="26"/>
      <c r="M62" s="31"/>
    </row>
    <row r="63" customFormat="false" ht="21" hidden="false" customHeight="true" outlineLevel="0" collapsed="false">
      <c r="A63" s="24" t="str">
        <f aca="false">IF(B63="","",ROW()-5)</f>
        <v/>
      </c>
      <c r="B63" s="25"/>
      <c r="C63" s="24" t="str">
        <f aca="false">IF(B63="","",CHOOSE(WEEKDAY(B63,2),"월","화","수","목","금","토","일"))</f>
        <v/>
      </c>
      <c r="D63" s="26"/>
      <c r="E63" s="27"/>
      <c r="F63" s="28"/>
      <c r="G63" s="25"/>
      <c r="H63" s="29" t="str">
        <f aca="false">IF(OR(B63="",D63=""),"",IF(G63="",B63,G63)+IFERROR(VLOOKUP(D63,설정!$B$13:$C$27,2,FALSE()),0)+IF(AND(D63="일반의료폐기물",설정!$C$9="예"),15,0))</f>
        <v/>
      </c>
      <c r="I63" s="30" t="str">
        <f aca="true">IF(H63="","",IF(J63&lt;&gt;"",0,H63-TODAY()))</f>
        <v/>
      </c>
      <c r="J63" s="25"/>
      <c r="K63" s="26"/>
      <c r="L63" s="26"/>
      <c r="M63" s="31"/>
    </row>
    <row r="64" customFormat="false" ht="21" hidden="false" customHeight="true" outlineLevel="0" collapsed="false">
      <c r="A64" s="24" t="str">
        <f aca="false">IF(B64="","",ROW()-5)</f>
        <v/>
      </c>
      <c r="B64" s="25"/>
      <c r="C64" s="24" t="str">
        <f aca="false">IF(B64="","",CHOOSE(WEEKDAY(B64,2),"월","화","수","목","금","토","일"))</f>
        <v/>
      </c>
      <c r="D64" s="26"/>
      <c r="E64" s="27"/>
      <c r="F64" s="28"/>
      <c r="G64" s="25"/>
      <c r="H64" s="29" t="str">
        <f aca="false">IF(OR(B64="",D64=""),"",IF(G64="",B64,G64)+IFERROR(VLOOKUP(D64,설정!$B$13:$C$27,2,FALSE()),0)+IF(AND(D64="일반의료폐기물",설정!$C$9="예"),15,0))</f>
        <v/>
      </c>
      <c r="I64" s="30" t="str">
        <f aca="true">IF(H64="","",IF(J64&lt;&gt;"",0,H64-TODAY()))</f>
        <v/>
      </c>
      <c r="J64" s="25"/>
      <c r="K64" s="26"/>
      <c r="L64" s="26"/>
      <c r="M64" s="31"/>
    </row>
    <row r="65" customFormat="false" ht="21" hidden="false" customHeight="true" outlineLevel="0" collapsed="false">
      <c r="A65" s="24" t="str">
        <f aca="false">IF(B65="","",ROW()-5)</f>
        <v/>
      </c>
      <c r="B65" s="25"/>
      <c r="C65" s="24" t="str">
        <f aca="false">IF(B65="","",CHOOSE(WEEKDAY(B65,2),"월","화","수","목","금","토","일"))</f>
        <v/>
      </c>
      <c r="D65" s="26"/>
      <c r="E65" s="27"/>
      <c r="F65" s="28"/>
      <c r="G65" s="25"/>
      <c r="H65" s="29" t="str">
        <f aca="false">IF(OR(B65="",D65=""),"",IF(G65="",B65,G65)+IFERROR(VLOOKUP(D65,설정!$B$13:$C$27,2,FALSE()),0)+IF(AND(D65="일반의료폐기물",설정!$C$9="예"),15,0))</f>
        <v/>
      </c>
      <c r="I65" s="30" t="str">
        <f aca="true">IF(H65="","",IF(J65&lt;&gt;"",0,H65-TODAY()))</f>
        <v/>
      </c>
      <c r="J65" s="25"/>
      <c r="K65" s="26"/>
      <c r="L65" s="26"/>
      <c r="M65" s="31"/>
    </row>
    <row r="66" customFormat="false" ht="21" hidden="false" customHeight="true" outlineLevel="0" collapsed="false">
      <c r="A66" s="24" t="str">
        <f aca="false">IF(B66="","",ROW()-5)</f>
        <v/>
      </c>
      <c r="B66" s="25"/>
      <c r="C66" s="24" t="str">
        <f aca="false">IF(B66="","",CHOOSE(WEEKDAY(B66,2),"월","화","수","목","금","토","일"))</f>
        <v/>
      </c>
      <c r="D66" s="26"/>
      <c r="E66" s="27"/>
      <c r="F66" s="28"/>
      <c r="G66" s="25"/>
      <c r="H66" s="29" t="str">
        <f aca="false">IF(OR(B66="",D66=""),"",IF(G66="",B66,G66)+IFERROR(VLOOKUP(D66,설정!$B$13:$C$27,2,FALSE()),0)+IF(AND(D66="일반의료폐기물",설정!$C$9="예"),15,0))</f>
        <v/>
      </c>
      <c r="I66" s="30" t="str">
        <f aca="true">IF(H66="","",IF(J66&lt;&gt;"",0,H66-TODAY()))</f>
        <v/>
      </c>
      <c r="J66" s="25"/>
      <c r="K66" s="26"/>
      <c r="L66" s="26"/>
      <c r="M66" s="31"/>
    </row>
    <row r="67" customFormat="false" ht="21" hidden="false" customHeight="true" outlineLevel="0" collapsed="false">
      <c r="A67" s="24" t="str">
        <f aca="false">IF(B67="","",ROW()-5)</f>
        <v/>
      </c>
      <c r="B67" s="25"/>
      <c r="C67" s="24" t="str">
        <f aca="false">IF(B67="","",CHOOSE(WEEKDAY(B67,2),"월","화","수","목","금","토","일"))</f>
        <v/>
      </c>
      <c r="D67" s="26"/>
      <c r="E67" s="27"/>
      <c r="F67" s="28"/>
      <c r="G67" s="25"/>
      <c r="H67" s="29" t="str">
        <f aca="false">IF(OR(B67="",D67=""),"",IF(G67="",B67,G67)+IFERROR(VLOOKUP(D67,설정!$B$13:$C$27,2,FALSE()),0)+IF(AND(D67="일반의료폐기물",설정!$C$9="예"),15,0))</f>
        <v/>
      </c>
      <c r="I67" s="30" t="str">
        <f aca="true">IF(H67="","",IF(J67&lt;&gt;"",0,H67-TODAY()))</f>
        <v/>
      </c>
      <c r="J67" s="25"/>
      <c r="K67" s="26"/>
      <c r="L67" s="26"/>
      <c r="M67" s="31"/>
    </row>
    <row r="68" customFormat="false" ht="21" hidden="false" customHeight="true" outlineLevel="0" collapsed="false">
      <c r="A68" s="24" t="str">
        <f aca="false">IF(B68="","",ROW()-5)</f>
        <v/>
      </c>
      <c r="B68" s="25"/>
      <c r="C68" s="24" t="str">
        <f aca="false">IF(B68="","",CHOOSE(WEEKDAY(B68,2),"월","화","수","목","금","토","일"))</f>
        <v/>
      </c>
      <c r="D68" s="26"/>
      <c r="E68" s="27"/>
      <c r="F68" s="28"/>
      <c r="G68" s="25"/>
      <c r="H68" s="29" t="str">
        <f aca="false">IF(OR(B68="",D68=""),"",IF(G68="",B68,G68)+IFERROR(VLOOKUP(D68,설정!$B$13:$C$27,2,FALSE()),0)+IF(AND(D68="일반의료폐기물",설정!$C$9="예"),15,0))</f>
        <v/>
      </c>
      <c r="I68" s="30" t="str">
        <f aca="true">IF(H68="","",IF(J68&lt;&gt;"",0,H68-TODAY()))</f>
        <v/>
      </c>
      <c r="J68" s="25"/>
      <c r="K68" s="26"/>
      <c r="L68" s="26"/>
      <c r="M68" s="31"/>
    </row>
    <row r="69" customFormat="false" ht="21" hidden="false" customHeight="true" outlineLevel="0" collapsed="false">
      <c r="A69" s="24" t="str">
        <f aca="false">IF(B69="","",ROW()-5)</f>
        <v/>
      </c>
      <c r="B69" s="25"/>
      <c r="C69" s="24" t="str">
        <f aca="false">IF(B69="","",CHOOSE(WEEKDAY(B69,2),"월","화","수","목","금","토","일"))</f>
        <v/>
      </c>
      <c r="D69" s="26"/>
      <c r="E69" s="27"/>
      <c r="F69" s="28"/>
      <c r="G69" s="25"/>
      <c r="H69" s="29" t="str">
        <f aca="false">IF(OR(B69="",D69=""),"",IF(G69="",B69,G69)+IFERROR(VLOOKUP(D69,설정!$B$13:$C$27,2,FALSE()),0)+IF(AND(D69="일반의료폐기물",설정!$C$9="예"),15,0))</f>
        <v/>
      </c>
      <c r="I69" s="30" t="str">
        <f aca="true">IF(H69="","",IF(J69&lt;&gt;"",0,H69-TODAY()))</f>
        <v/>
      </c>
      <c r="J69" s="25"/>
      <c r="K69" s="26"/>
      <c r="L69" s="26"/>
      <c r="M69" s="31"/>
    </row>
    <row r="70" customFormat="false" ht="21" hidden="false" customHeight="true" outlineLevel="0" collapsed="false">
      <c r="A70" s="24" t="str">
        <f aca="false">IF(B70="","",ROW()-5)</f>
        <v/>
      </c>
      <c r="B70" s="25"/>
      <c r="C70" s="24" t="str">
        <f aca="false">IF(B70="","",CHOOSE(WEEKDAY(B70,2),"월","화","수","목","금","토","일"))</f>
        <v/>
      </c>
      <c r="D70" s="26"/>
      <c r="E70" s="27"/>
      <c r="F70" s="28"/>
      <c r="G70" s="25"/>
      <c r="H70" s="29" t="str">
        <f aca="false">IF(OR(B70="",D70=""),"",IF(G70="",B70,G70)+IFERROR(VLOOKUP(D70,설정!$B$13:$C$27,2,FALSE()),0)+IF(AND(D70="일반의료폐기물",설정!$C$9="예"),15,0))</f>
        <v/>
      </c>
      <c r="I70" s="30" t="str">
        <f aca="true">IF(H70="","",IF(J70&lt;&gt;"",0,H70-TODAY()))</f>
        <v/>
      </c>
      <c r="J70" s="25"/>
      <c r="K70" s="26"/>
      <c r="L70" s="26"/>
      <c r="M70" s="31"/>
    </row>
    <row r="71" customFormat="false" ht="21" hidden="false" customHeight="true" outlineLevel="0" collapsed="false">
      <c r="A71" s="24" t="str">
        <f aca="false">IF(B71="","",ROW()-5)</f>
        <v/>
      </c>
      <c r="B71" s="25"/>
      <c r="C71" s="24" t="str">
        <f aca="false">IF(B71="","",CHOOSE(WEEKDAY(B71,2),"월","화","수","목","금","토","일"))</f>
        <v/>
      </c>
      <c r="D71" s="26"/>
      <c r="E71" s="27"/>
      <c r="F71" s="28"/>
      <c r="G71" s="25"/>
      <c r="H71" s="29" t="str">
        <f aca="false">IF(OR(B71="",D71=""),"",IF(G71="",B71,G71)+IFERROR(VLOOKUP(D71,설정!$B$13:$C$27,2,FALSE()),0)+IF(AND(D71="일반의료폐기물",설정!$C$9="예"),15,0))</f>
        <v/>
      </c>
      <c r="I71" s="30" t="str">
        <f aca="true">IF(H71="","",IF(J71&lt;&gt;"",0,H71-TODAY()))</f>
        <v/>
      </c>
      <c r="J71" s="25"/>
      <c r="K71" s="26"/>
      <c r="L71" s="26"/>
      <c r="M71" s="31"/>
    </row>
    <row r="72" customFormat="false" ht="21" hidden="false" customHeight="true" outlineLevel="0" collapsed="false">
      <c r="A72" s="24" t="str">
        <f aca="false">IF(B72="","",ROW()-5)</f>
        <v/>
      </c>
      <c r="B72" s="25"/>
      <c r="C72" s="24" t="str">
        <f aca="false">IF(B72="","",CHOOSE(WEEKDAY(B72,2),"월","화","수","목","금","토","일"))</f>
        <v/>
      </c>
      <c r="D72" s="26"/>
      <c r="E72" s="27"/>
      <c r="F72" s="28"/>
      <c r="G72" s="25"/>
      <c r="H72" s="29" t="str">
        <f aca="false">IF(OR(B72="",D72=""),"",IF(G72="",B72,G72)+IFERROR(VLOOKUP(D72,설정!$B$13:$C$27,2,FALSE()),0)+IF(AND(D72="일반의료폐기물",설정!$C$9="예"),15,0))</f>
        <v/>
      </c>
      <c r="I72" s="30" t="str">
        <f aca="true">IF(H72="","",IF(J72&lt;&gt;"",0,H72-TODAY()))</f>
        <v/>
      </c>
      <c r="J72" s="25"/>
      <c r="K72" s="26"/>
      <c r="L72" s="26"/>
      <c r="M72" s="31"/>
    </row>
    <row r="73" customFormat="false" ht="21" hidden="false" customHeight="true" outlineLevel="0" collapsed="false">
      <c r="A73" s="24" t="str">
        <f aca="false">IF(B73="","",ROW()-5)</f>
        <v/>
      </c>
      <c r="B73" s="25"/>
      <c r="C73" s="24" t="str">
        <f aca="false">IF(B73="","",CHOOSE(WEEKDAY(B73,2),"월","화","수","목","금","토","일"))</f>
        <v/>
      </c>
      <c r="D73" s="26"/>
      <c r="E73" s="27"/>
      <c r="F73" s="28"/>
      <c r="G73" s="25"/>
      <c r="H73" s="29" t="str">
        <f aca="false">IF(OR(B73="",D73=""),"",IF(G73="",B73,G73)+IFERROR(VLOOKUP(D73,설정!$B$13:$C$27,2,FALSE()),0)+IF(AND(D73="일반의료폐기물",설정!$C$9="예"),15,0))</f>
        <v/>
      </c>
      <c r="I73" s="30" t="str">
        <f aca="true">IF(H73="","",IF(J73&lt;&gt;"",0,H73-TODAY()))</f>
        <v/>
      </c>
      <c r="J73" s="25"/>
      <c r="K73" s="26"/>
      <c r="L73" s="26"/>
      <c r="M73" s="31"/>
    </row>
    <row r="74" customFormat="false" ht="21" hidden="false" customHeight="true" outlineLevel="0" collapsed="false">
      <c r="A74" s="24" t="str">
        <f aca="false">IF(B74="","",ROW()-5)</f>
        <v/>
      </c>
      <c r="B74" s="25"/>
      <c r="C74" s="24" t="str">
        <f aca="false">IF(B74="","",CHOOSE(WEEKDAY(B74,2),"월","화","수","목","금","토","일"))</f>
        <v/>
      </c>
      <c r="D74" s="26"/>
      <c r="E74" s="27"/>
      <c r="F74" s="28"/>
      <c r="G74" s="25"/>
      <c r="H74" s="29" t="str">
        <f aca="false">IF(OR(B74="",D74=""),"",IF(G74="",B74,G74)+IFERROR(VLOOKUP(D74,설정!$B$13:$C$27,2,FALSE()),0)+IF(AND(D74="일반의료폐기물",설정!$C$9="예"),15,0))</f>
        <v/>
      </c>
      <c r="I74" s="30" t="str">
        <f aca="true">IF(H74="","",IF(J74&lt;&gt;"",0,H74-TODAY()))</f>
        <v/>
      </c>
      <c r="J74" s="25"/>
      <c r="K74" s="26"/>
      <c r="L74" s="26"/>
      <c r="M74" s="31"/>
    </row>
    <row r="75" customFormat="false" ht="21" hidden="false" customHeight="true" outlineLevel="0" collapsed="false">
      <c r="A75" s="24" t="str">
        <f aca="false">IF(B75="","",ROW()-5)</f>
        <v/>
      </c>
      <c r="B75" s="25"/>
      <c r="C75" s="24" t="str">
        <f aca="false">IF(B75="","",CHOOSE(WEEKDAY(B75,2),"월","화","수","목","금","토","일"))</f>
        <v/>
      </c>
      <c r="D75" s="26"/>
      <c r="E75" s="27"/>
      <c r="F75" s="28"/>
      <c r="G75" s="25"/>
      <c r="H75" s="29" t="str">
        <f aca="false">IF(OR(B75="",D75=""),"",IF(G75="",B75,G75)+IFERROR(VLOOKUP(D75,설정!$B$13:$C$27,2,FALSE()),0)+IF(AND(D75="일반의료폐기물",설정!$C$9="예"),15,0))</f>
        <v/>
      </c>
      <c r="I75" s="30" t="str">
        <f aca="true">IF(H75="","",IF(J75&lt;&gt;"",0,H75-TODAY()))</f>
        <v/>
      </c>
      <c r="J75" s="25"/>
      <c r="K75" s="26"/>
      <c r="L75" s="26"/>
      <c r="M75" s="31"/>
    </row>
    <row r="76" customFormat="false" ht="21" hidden="false" customHeight="true" outlineLevel="0" collapsed="false">
      <c r="A76" s="24" t="str">
        <f aca="false">IF(B76="","",ROW()-5)</f>
        <v/>
      </c>
      <c r="B76" s="25"/>
      <c r="C76" s="24" t="str">
        <f aca="false">IF(B76="","",CHOOSE(WEEKDAY(B76,2),"월","화","수","목","금","토","일"))</f>
        <v/>
      </c>
      <c r="D76" s="26"/>
      <c r="E76" s="27"/>
      <c r="F76" s="28"/>
      <c r="G76" s="25"/>
      <c r="H76" s="29" t="str">
        <f aca="false">IF(OR(B76="",D76=""),"",IF(G76="",B76,G76)+IFERROR(VLOOKUP(D76,설정!$B$13:$C$27,2,FALSE()),0)+IF(AND(D76="일반의료폐기물",설정!$C$9="예"),15,0))</f>
        <v/>
      </c>
      <c r="I76" s="30" t="str">
        <f aca="true">IF(H76="","",IF(J76&lt;&gt;"",0,H76-TODAY()))</f>
        <v/>
      </c>
      <c r="J76" s="25"/>
      <c r="K76" s="26"/>
      <c r="L76" s="26"/>
      <c r="M76" s="31"/>
    </row>
    <row r="77" customFormat="false" ht="21" hidden="false" customHeight="true" outlineLevel="0" collapsed="false">
      <c r="A77" s="24" t="str">
        <f aca="false">IF(B77="","",ROW()-5)</f>
        <v/>
      </c>
      <c r="B77" s="25"/>
      <c r="C77" s="24" t="str">
        <f aca="false">IF(B77="","",CHOOSE(WEEKDAY(B77,2),"월","화","수","목","금","토","일"))</f>
        <v/>
      </c>
      <c r="D77" s="26"/>
      <c r="E77" s="27"/>
      <c r="F77" s="28"/>
      <c r="G77" s="25"/>
      <c r="H77" s="29" t="str">
        <f aca="false">IF(OR(B77="",D77=""),"",IF(G77="",B77,G77)+IFERROR(VLOOKUP(D77,설정!$B$13:$C$27,2,FALSE()),0)+IF(AND(D77="일반의료폐기물",설정!$C$9="예"),15,0))</f>
        <v/>
      </c>
      <c r="I77" s="30" t="str">
        <f aca="true">IF(H77="","",IF(J77&lt;&gt;"",0,H77-TODAY()))</f>
        <v/>
      </c>
      <c r="J77" s="25"/>
      <c r="K77" s="26"/>
      <c r="L77" s="26"/>
      <c r="M77" s="31"/>
    </row>
    <row r="78" customFormat="false" ht="21" hidden="false" customHeight="true" outlineLevel="0" collapsed="false">
      <c r="A78" s="24" t="str">
        <f aca="false">IF(B78="","",ROW()-5)</f>
        <v/>
      </c>
      <c r="B78" s="25"/>
      <c r="C78" s="24" t="str">
        <f aca="false">IF(B78="","",CHOOSE(WEEKDAY(B78,2),"월","화","수","목","금","토","일"))</f>
        <v/>
      </c>
      <c r="D78" s="26"/>
      <c r="E78" s="27"/>
      <c r="F78" s="28"/>
      <c r="G78" s="25"/>
      <c r="H78" s="29" t="str">
        <f aca="false">IF(OR(B78="",D78=""),"",IF(G78="",B78,G78)+IFERROR(VLOOKUP(D78,설정!$B$13:$C$27,2,FALSE()),0)+IF(AND(D78="일반의료폐기물",설정!$C$9="예"),15,0))</f>
        <v/>
      </c>
      <c r="I78" s="30" t="str">
        <f aca="true">IF(H78="","",IF(J78&lt;&gt;"",0,H78-TODAY()))</f>
        <v/>
      </c>
      <c r="J78" s="25"/>
      <c r="K78" s="26"/>
      <c r="L78" s="26"/>
      <c r="M78" s="31"/>
    </row>
    <row r="79" customFormat="false" ht="21" hidden="false" customHeight="true" outlineLevel="0" collapsed="false">
      <c r="A79" s="24" t="str">
        <f aca="false">IF(B79="","",ROW()-5)</f>
        <v/>
      </c>
      <c r="B79" s="25"/>
      <c r="C79" s="24" t="str">
        <f aca="false">IF(B79="","",CHOOSE(WEEKDAY(B79,2),"월","화","수","목","금","토","일"))</f>
        <v/>
      </c>
      <c r="D79" s="26"/>
      <c r="E79" s="27"/>
      <c r="F79" s="28"/>
      <c r="G79" s="25"/>
      <c r="H79" s="29" t="str">
        <f aca="false">IF(OR(B79="",D79=""),"",IF(G79="",B79,G79)+IFERROR(VLOOKUP(D79,설정!$B$13:$C$27,2,FALSE()),0)+IF(AND(D79="일반의료폐기물",설정!$C$9="예"),15,0))</f>
        <v/>
      </c>
      <c r="I79" s="30" t="str">
        <f aca="true">IF(H79="","",IF(J79&lt;&gt;"",0,H79-TODAY()))</f>
        <v/>
      </c>
      <c r="J79" s="25"/>
      <c r="K79" s="26"/>
      <c r="L79" s="26"/>
      <c r="M79" s="31"/>
    </row>
    <row r="80" customFormat="false" ht="21" hidden="false" customHeight="true" outlineLevel="0" collapsed="false">
      <c r="A80" s="24" t="str">
        <f aca="false">IF(B80="","",ROW()-5)</f>
        <v/>
      </c>
      <c r="B80" s="25"/>
      <c r="C80" s="24" t="str">
        <f aca="false">IF(B80="","",CHOOSE(WEEKDAY(B80,2),"월","화","수","목","금","토","일"))</f>
        <v/>
      </c>
      <c r="D80" s="26"/>
      <c r="E80" s="27"/>
      <c r="F80" s="28"/>
      <c r="G80" s="25"/>
      <c r="H80" s="29" t="str">
        <f aca="false">IF(OR(B80="",D80=""),"",IF(G80="",B80,G80)+IFERROR(VLOOKUP(D80,설정!$B$13:$C$27,2,FALSE()),0)+IF(AND(D80="일반의료폐기물",설정!$C$9="예"),15,0))</f>
        <v/>
      </c>
      <c r="I80" s="30" t="str">
        <f aca="true">IF(H80="","",IF(J80&lt;&gt;"",0,H80-TODAY()))</f>
        <v/>
      </c>
      <c r="J80" s="25"/>
      <c r="K80" s="26"/>
      <c r="L80" s="26"/>
      <c r="M80" s="31"/>
    </row>
    <row r="81" customFormat="false" ht="21" hidden="false" customHeight="true" outlineLevel="0" collapsed="false">
      <c r="A81" s="24" t="str">
        <f aca="false">IF(B81="","",ROW()-5)</f>
        <v/>
      </c>
      <c r="B81" s="25"/>
      <c r="C81" s="24" t="str">
        <f aca="false">IF(B81="","",CHOOSE(WEEKDAY(B81,2),"월","화","수","목","금","토","일"))</f>
        <v/>
      </c>
      <c r="D81" s="26"/>
      <c r="E81" s="27"/>
      <c r="F81" s="28"/>
      <c r="G81" s="25"/>
      <c r="H81" s="29" t="str">
        <f aca="false">IF(OR(B81="",D81=""),"",IF(G81="",B81,G81)+IFERROR(VLOOKUP(D81,설정!$B$13:$C$27,2,FALSE()),0)+IF(AND(D81="일반의료폐기물",설정!$C$9="예"),15,0))</f>
        <v/>
      </c>
      <c r="I81" s="30" t="str">
        <f aca="true">IF(H81="","",IF(J81&lt;&gt;"",0,H81-TODAY()))</f>
        <v/>
      </c>
      <c r="J81" s="25"/>
      <c r="K81" s="26"/>
      <c r="L81" s="26"/>
      <c r="M81" s="31"/>
    </row>
    <row r="82" customFormat="false" ht="21" hidden="false" customHeight="true" outlineLevel="0" collapsed="false">
      <c r="A82" s="24" t="str">
        <f aca="false">IF(B82="","",ROW()-5)</f>
        <v/>
      </c>
      <c r="B82" s="25"/>
      <c r="C82" s="24" t="str">
        <f aca="false">IF(B82="","",CHOOSE(WEEKDAY(B82,2),"월","화","수","목","금","토","일"))</f>
        <v/>
      </c>
      <c r="D82" s="26"/>
      <c r="E82" s="27"/>
      <c r="F82" s="28"/>
      <c r="G82" s="25"/>
      <c r="H82" s="29" t="str">
        <f aca="false">IF(OR(B82="",D82=""),"",IF(G82="",B82,G82)+IFERROR(VLOOKUP(D82,설정!$B$13:$C$27,2,FALSE()),0)+IF(AND(D82="일반의료폐기물",설정!$C$9="예"),15,0))</f>
        <v/>
      </c>
      <c r="I82" s="30" t="str">
        <f aca="true">IF(H82="","",IF(J82&lt;&gt;"",0,H82-TODAY()))</f>
        <v/>
      </c>
      <c r="J82" s="25"/>
      <c r="K82" s="26"/>
      <c r="L82" s="26"/>
      <c r="M82" s="31"/>
    </row>
    <row r="83" customFormat="false" ht="21" hidden="false" customHeight="true" outlineLevel="0" collapsed="false">
      <c r="A83" s="24" t="str">
        <f aca="false">IF(B83="","",ROW()-5)</f>
        <v/>
      </c>
      <c r="B83" s="25"/>
      <c r="C83" s="24" t="str">
        <f aca="false">IF(B83="","",CHOOSE(WEEKDAY(B83,2),"월","화","수","목","금","토","일"))</f>
        <v/>
      </c>
      <c r="D83" s="26"/>
      <c r="E83" s="27"/>
      <c r="F83" s="28"/>
      <c r="G83" s="25"/>
      <c r="H83" s="29" t="str">
        <f aca="false">IF(OR(B83="",D83=""),"",IF(G83="",B83,G83)+IFERROR(VLOOKUP(D83,설정!$B$13:$C$27,2,FALSE()),0)+IF(AND(D83="일반의료폐기물",설정!$C$9="예"),15,0))</f>
        <v/>
      </c>
      <c r="I83" s="30" t="str">
        <f aca="true">IF(H83="","",IF(J83&lt;&gt;"",0,H83-TODAY()))</f>
        <v/>
      </c>
      <c r="J83" s="25"/>
      <c r="K83" s="26"/>
      <c r="L83" s="26"/>
      <c r="M83" s="31"/>
    </row>
    <row r="84" customFormat="false" ht="21" hidden="false" customHeight="true" outlineLevel="0" collapsed="false">
      <c r="A84" s="24" t="str">
        <f aca="false">IF(B84="","",ROW()-5)</f>
        <v/>
      </c>
      <c r="B84" s="25"/>
      <c r="C84" s="24" t="str">
        <f aca="false">IF(B84="","",CHOOSE(WEEKDAY(B84,2),"월","화","수","목","금","토","일"))</f>
        <v/>
      </c>
      <c r="D84" s="26"/>
      <c r="E84" s="27"/>
      <c r="F84" s="28"/>
      <c r="G84" s="25"/>
      <c r="H84" s="29" t="str">
        <f aca="false">IF(OR(B84="",D84=""),"",IF(G84="",B84,G84)+IFERROR(VLOOKUP(D84,설정!$B$13:$C$27,2,FALSE()),0)+IF(AND(D84="일반의료폐기물",설정!$C$9="예"),15,0))</f>
        <v/>
      </c>
      <c r="I84" s="30" t="str">
        <f aca="true">IF(H84="","",IF(J84&lt;&gt;"",0,H84-TODAY()))</f>
        <v/>
      </c>
      <c r="J84" s="25"/>
      <c r="K84" s="26"/>
      <c r="L84" s="26"/>
      <c r="M84" s="31"/>
    </row>
    <row r="85" customFormat="false" ht="21" hidden="false" customHeight="true" outlineLevel="0" collapsed="false">
      <c r="A85" s="24" t="str">
        <f aca="false">IF(B85="","",ROW()-5)</f>
        <v/>
      </c>
      <c r="B85" s="25"/>
      <c r="C85" s="24" t="str">
        <f aca="false">IF(B85="","",CHOOSE(WEEKDAY(B85,2),"월","화","수","목","금","토","일"))</f>
        <v/>
      </c>
      <c r="D85" s="26"/>
      <c r="E85" s="27"/>
      <c r="F85" s="28"/>
      <c r="G85" s="25"/>
      <c r="H85" s="29" t="str">
        <f aca="false">IF(OR(B85="",D85=""),"",IF(G85="",B85,G85)+IFERROR(VLOOKUP(D85,설정!$B$13:$C$27,2,FALSE()),0)+IF(AND(D85="일반의료폐기물",설정!$C$9="예"),15,0))</f>
        <v/>
      </c>
      <c r="I85" s="30" t="str">
        <f aca="true">IF(H85="","",IF(J85&lt;&gt;"",0,H85-TODAY()))</f>
        <v/>
      </c>
      <c r="J85" s="25"/>
      <c r="K85" s="26"/>
      <c r="L85" s="26"/>
      <c r="M85" s="31"/>
    </row>
    <row r="86" customFormat="false" ht="21" hidden="false" customHeight="true" outlineLevel="0" collapsed="false">
      <c r="A86" s="24" t="str">
        <f aca="false">IF(B86="","",ROW()-5)</f>
        <v/>
      </c>
      <c r="B86" s="25"/>
      <c r="C86" s="24" t="str">
        <f aca="false">IF(B86="","",CHOOSE(WEEKDAY(B86,2),"월","화","수","목","금","토","일"))</f>
        <v/>
      </c>
      <c r="D86" s="26"/>
      <c r="E86" s="27"/>
      <c r="F86" s="28"/>
      <c r="G86" s="25"/>
      <c r="H86" s="29" t="str">
        <f aca="false">IF(OR(B86="",D86=""),"",IF(G86="",B86,G86)+IFERROR(VLOOKUP(D86,설정!$B$13:$C$27,2,FALSE()),0)+IF(AND(D86="일반의료폐기물",설정!$C$9="예"),15,0))</f>
        <v/>
      </c>
      <c r="I86" s="30" t="str">
        <f aca="true">IF(H86="","",IF(J86&lt;&gt;"",0,H86-TODAY()))</f>
        <v/>
      </c>
      <c r="J86" s="25"/>
      <c r="K86" s="26"/>
      <c r="L86" s="26"/>
      <c r="M86" s="31"/>
    </row>
    <row r="87" customFormat="false" ht="21" hidden="false" customHeight="true" outlineLevel="0" collapsed="false">
      <c r="A87" s="24" t="str">
        <f aca="false">IF(B87="","",ROW()-5)</f>
        <v/>
      </c>
      <c r="B87" s="25"/>
      <c r="C87" s="24" t="str">
        <f aca="false">IF(B87="","",CHOOSE(WEEKDAY(B87,2),"월","화","수","목","금","토","일"))</f>
        <v/>
      </c>
      <c r="D87" s="26"/>
      <c r="E87" s="27"/>
      <c r="F87" s="28"/>
      <c r="G87" s="25"/>
      <c r="H87" s="29" t="str">
        <f aca="false">IF(OR(B87="",D87=""),"",IF(G87="",B87,G87)+IFERROR(VLOOKUP(D87,설정!$B$13:$C$27,2,FALSE()),0)+IF(AND(D87="일반의료폐기물",설정!$C$9="예"),15,0))</f>
        <v/>
      </c>
      <c r="I87" s="30" t="str">
        <f aca="true">IF(H87="","",IF(J87&lt;&gt;"",0,H87-TODAY()))</f>
        <v/>
      </c>
      <c r="J87" s="25"/>
      <c r="K87" s="26"/>
      <c r="L87" s="26"/>
      <c r="M87" s="31"/>
    </row>
    <row r="88" customFormat="false" ht="21" hidden="false" customHeight="true" outlineLevel="0" collapsed="false">
      <c r="A88" s="24" t="str">
        <f aca="false">IF(B88="","",ROW()-5)</f>
        <v/>
      </c>
      <c r="B88" s="25"/>
      <c r="C88" s="24" t="str">
        <f aca="false">IF(B88="","",CHOOSE(WEEKDAY(B88,2),"월","화","수","목","금","토","일"))</f>
        <v/>
      </c>
      <c r="D88" s="26"/>
      <c r="E88" s="27"/>
      <c r="F88" s="28"/>
      <c r="G88" s="25"/>
      <c r="H88" s="29" t="str">
        <f aca="false">IF(OR(B88="",D88=""),"",IF(G88="",B88,G88)+IFERROR(VLOOKUP(D88,설정!$B$13:$C$27,2,FALSE()),0)+IF(AND(D88="일반의료폐기물",설정!$C$9="예"),15,0))</f>
        <v/>
      </c>
      <c r="I88" s="30" t="str">
        <f aca="true">IF(H88="","",IF(J88&lt;&gt;"",0,H88-TODAY()))</f>
        <v/>
      </c>
      <c r="J88" s="25"/>
      <c r="K88" s="26"/>
      <c r="L88" s="26"/>
      <c r="M88" s="31"/>
    </row>
    <row r="89" customFormat="false" ht="21" hidden="false" customHeight="true" outlineLevel="0" collapsed="false">
      <c r="A89" s="24" t="str">
        <f aca="false">IF(B89="","",ROW()-5)</f>
        <v/>
      </c>
      <c r="B89" s="25"/>
      <c r="C89" s="24" t="str">
        <f aca="false">IF(B89="","",CHOOSE(WEEKDAY(B89,2),"월","화","수","목","금","토","일"))</f>
        <v/>
      </c>
      <c r="D89" s="26"/>
      <c r="E89" s="27"/>
      <c r="F89" s="28"/>
      <c r="G89" s="25"/>
      <c r="H89" s="29" t="str">
        <f aca="false">IF(OR(B89="",D89=""),"",IF(G89="",B89,G89)+IFERROR(VLOOKUP(D89,설정!$B$13:$C$27,2,FALSE()),0)+IF(AND(D89="일반의료폐기물",설정!$C$9="예"),15,0))</f>
        <v/>
      </c>
      <c r="I89" s="30" t="str">
        <f aca="true">IF(H89="","",IF(J89&lt;&gt;"",0,H89-TODAY()))</f>
        <v/>
      </c>
      <c r="J89" s="25"/>
      <c r="K89" s="26"/>
      <c r="L89" s="26"/>
      <c r="M89" s="31"/>
    </row>
    <row r="90" customFormat="false" ht="21" hidden="false" customHeight="true" outlineLevel="0" collapsed="false">
      <c r="A90" s="24" t="str">
        <f aca="false">IF(B90="","",ROW()-5)</f>
        <v/>
      </c>
      <c r="B90" s="25"/>
      <c r="C90" s="24" t="str">
        <f aca="false">IF(B90="","",CHOOSE(WEEKDAY(B90,2),"월","화","수","목","금","토","일"))</f>
        <v/>
      </c>
      <c r="D90" s="26"/>
      <c r="E90" s="27"/>
      <c r="F90" s="28"/>
      <c r="G90" s="25"/>
      <c r="H90" s="29" t="str">
        <f aca="false">IF(OR(B90="",D90=""),"",IF(G90="",B90,G90)+IFERROR(VLOOKUP(D90,설정!$B$13:$C$27,2,FALSE()),0)+IF(AND(D90="일반의료폐기물",설정!$C$9="예"),15,0))</f>
        <v/>
      </c>
      <c r="I90" s="30" t="str">
        <f aca="true">IF(H90="","",IF(J90&lt;&gt;"",0,H90-TODAY()))</f>
        <v/>
      </c>
      <c r="J90" s="25"/>
      <c r="K90" s="26"/>
      <c r="L90" s="26"/>
      <c r="M90" s="31"/>
    </row>
    <row r="91" customFormat="false" ht="21" hidden="false" customHeight="true" outlineLevel="0" collapsed="false">
      <c r="A91" s="24" t="str">
        <f aca="false">IF(B91="","",ROW()-5)</f>
        <v/>
      </c>
      <c r="B91" s="25"/>
      <c r="C91" s="24" t="str">
        <f aca="false">IF(B91="","",CHOOSE(WEEKDAY(B91,2),"월","화","수","목","금","토","일"))</f>
        <v/>
      </c>
      <c r="D91" s="26"/>
      <c r="E91" s="27"/>
      <c r="F91" s="28"/>
      <c r="G91" s="25"/>
      <c r="H91" s="29" t="str">
        <f aca="false">IF(OR(B91="",D91=""),"",IF(G91="",B91,G91)+IFERROR(VLOOKUP(D91,설정!$B$13:$C$27,2,FALSE()),0)+IF(AND(D91="일반의료폐기물",설정!$C$9="예"),15,0))</f>
        <v/>
      </c>
      <c r="I91" s="30" t="str">
        <f aca="true">IF(H91="","",IF(J91&lt;&gt;"",0,H91-TODAY()))</f>
        <v/>
      </c>
      <c r="J91" s="25"/>
      <c r="K91" s="26"/>
      <c r="L91" s="26"/>
      <c r="M91" s="31"/>
    </row>
    <row r="92" customFormat="false" ht="21" hidden="false" customHeight="true" outlineLevel="0" collapsed="false">
      <c r="A92" s="24" t="str">
        <f aca="false">IF(B92="","",ROW()-5)</f>
        <v/>
      </c>
      <c r="B92" s="25"/>
      <c r="C92" s="24" t="str">
        <f aca="false">IF(B92="","",CHOOSE(WEEKDAY(B92,2),"월","화","수","목","금","토","일"))</f>
        <v/>
      </c>
      <c r="D92" s="26"/>
      <c r="E92" s="27"/>
      <c r="F92" s="28"/>
      <c r="G92" s="25"/>
      <c r="H92" s="29" t="str">
        <f aca="false">IF(OR(B92="",D92=""),"",IF(G92="",B92,G92)+IFERROR(VLOOKUP(D92,설정!$B$13:$C$27,2,FALSE()),0)+IF(AND(D92="일반의료폐기물",설정!$C$9="예"),15,0))</f>
        <v/>
      </c>
      <c r="I92" s="30" t="str">
        <f aca="true">IF(H92="","",IF(J92&lt;&gt;"",0,H92-TODAY()))</f>
        <v/>
      </c>
      <c r="J92" s="25"/>
      <c r="K92" s="26"/>
      <c r="L92" s="26"/>
      <c r="M92" s="31"/>
    </row>
    <row r="93" customFormat="false" ht="21" hidden="false" customHeight="true" outlineLevel="0" collapsed="false">
      <c r="A93" s="24" t="str">
        <f aca="false">IF(B93="","",ROW()-5)</f>
        <v/>
      </c>
      <c r="B93" s="25"/>
      <c r="C93" s="24" t="str">
        <f aca="false">IF(B93="","",CHOOSE(WEEKDAY(B93,2),"월","화","수","목","금","토","일"))</f>
        <v/>
      </c>
      <c r="D93" s="26"/>
      <c r="E93" s="27"/>
      <c r="F93" s="28"/>
      <c r="G93" s="25"/>
      <c r="H93" s="29" t="str">
        <f aca="false">IF(OR(B93="",D93=""),"",IF(G93="",B93,G93)+IFERROR(VLOOKUP(D93,설정!$B$13:$C$27,2,FALSE()),0)+IF(AND(D93="일반의료폐기물",설정!$C$9="예"),15,0))</f>
        <v/>
      </c>
      <c r="I93" s="30" t="str">
        <f aca="true">IF(H93="","",IF(J93&lt;&gt;"",0,H93-TODAY()))</f>
        <v/>
      </c>
      <c r="J93" s="25"/>
      <c r="K93" s="26"/>
      <c r="L93" s="26"/>
      <c r="M93" s="31"/>
    </row>
    <row r="94" customFormat="false" ht="21" hidden="false" customHeight="true" outlineLevel="0" collapsed="false">
      <c r="A94" s="24" t="str">
        <f aca="false">IF(B94="","",ROW()-5)</f>
        <v/>
      </c>
      <c r="B94" s="25"/>
      <c r="C94" s="24" t="str">
        <f aca="false">IF(B94="","",CHOOSE(WEEKDAY(B94,2),"월","화","수","목","금","토","일"))</f>
        <v/>
      </c>
      <c r="D94" s="26"/>
      <c r="E94" s="27"/>
      <c r="F94" s="28"/>
      <c r="G94" s="25"/>
      <c r="H94" s="29" t="str">
        <f aca="false">IF(OR(B94="",D94=""),"",IF(G94="",B94,G94)+IFERROR(VLOOKUP(D94,설정!$B$13:$C$27,2,FALSE()),0)+IF(AND(D94="일반의료폐기물",설정!$C$9="예"),15,0))</f>
        <v/>
      </c>
      <c r="I94" s="30" t="str">
        <f aca="true">IF(H94="","",IF(J94&lt;&gt;"",0,H94-TODAY()))</f>
        <v/>
      </c>
      <c r="J94" s="25"/>
      <c r="K94" s="26"/>
      <c r="L94" s="26"/>
      <c r="M94" s="31"/>
    </row>
    <row r="95" customFormat="false" ht="21" hidden="false" customHeight="true" outlineLevel="0" collapsed="false">
      <c r="A95" s="24" t="str">
        <f aca="false">IF(B95="","",ROW()-5)</f>
        <v/>
      </c>
      <c r="B95" s="25"/>
      <c r="C95" s="24" t="str">
        <f aca="false">IF(B95="","",CHOOSE(WEEKDAY(B95,2),"월","화","수","목","금","토","일"))</f>
        <v/>
      </c>
      <c r="D95" s="26"/>
      <c r="E95" s="27"/>
      <c r="F95" s="28"/>
      <c r="G95" s="25"/>
      <c r="H95" s="29" t="str">
        <f aca="false">IF(OR(B95="",D95=""),"",IF(G95="",B95,G95)+IFERROR(VLOOKUP(D95,설정!$B$13:$C$27,2,FALSE()),0)+IF(AND(D95="일반의료폐기물",설정!$C$9="예"),15,0))</f>
        <v/>
      </c>
      <c r="I95" s="30" t="str">
        <f aca="true">IF(H95="","",IF(J95&lt;&gt;"",0,H95-TODAY()))</f>
        <v/>
      </c>
      <c r="J95" s="25"/>
      <c r="K95" s="26"/>
      <c r="L95" s="26"/>
      <c r="M95" s="31"/>
    </row>
    <row r="96" customFormat="false" ht="21" hidden="false" customHeight="true" outlineLevel="0" collapsed="false">
      <c r="A96" s="24" t="str">
        <f aca="false">IF(B96="","",ROW()-5)</f>
        <v/>
      </c>
      <c r="B96" s="25"/>
      <c r="C96" s="24" t="str">
        <f aca="false">IF(B96="","",CHOOSE(WEEKDAY(B96,2),"월","화","수","목","금","토","일"))</f>
        <v/>
      </c>
      <c r="D96" s="26"/>
      <c r="E96" s="27"/>
      <c r="F96" s="28"/>
      <c r="G96" s="25"/>
      <c r="H96" s="29" t="str">
        <f aca="false">IF(OR(B96="",D96=""),"",IF(G96="",B96,G96)+IFERROR(VLOOKUP(D96,설정!$B$13:$C$27,2,FALSE()),0)+IF(AND(D96="일반의료폐기물",설정!$C$9="예"),15,0))</f>
        <v/>
      </c>
      <c r="I96" s="30" t="str">
        <f aca="true">IF(H96="","",IF(J96&lt;&gt;"",0,H96-TODAY()))</f>
        <v/>
      </c>
      <c r="J96" s="25"/>
      <c r="K96" s="26"/>
      <c r="L96" s="26"/>
      <c r="M96" s="31"/>
    </row>
    <row r="97" customFormat="false" ht="21" hidden="false" customHeight="true" outlineLevel="0" collapsed="false">
      <c r="A97" s="24" t="str">
        <f aca="false">IF(B97="","",ROW()-5)</f>
        <v/>
      </c>
      <c r="B97" s="25"/>
      <c r="C97" s="24" t="str">
        <f aca="false">IF(B97="","",CHOOSE(WEEKDAY(B97,2),"월","화","수","목","금","토","일"))</f>
        <v/>
      </c>
      <c r="D97" s="26"/>
      <c r="E97" s="27"/>
      <c r="F97" s="28"/>
      <c r="G97" s="25"/>
      <c r="H97" s="29" t="str">
        <f aca="false">IF(OR(B97="",D97=""),"",IF(G97="",B97,G97)+IFERROR(VLOOKUP(D97,설정!$B$13:$C$27,2,FALSE()),0)+IF(AND(D97="일반의료폐기물",설정!$C$9="예"),15,0))</f>
        <v/>
      </c>
      <c r="I97" s="30" t="str">
        <f aca="true">IF(H97="","",IF(J97&lt;&gt;"",0,H97-TODAY()))</f>
        <v/>
      </c>
      <c r="J97" s="25"/>
      <c r="K97" s="26"/>
      <c r="L97" s="26"/>
      <c r="M97" s="31"/>
    </row>
    <row r="98" customFormat="false" ht="21" hidden="false" customHeight="true" outlineLevel="0" collapsed="false">
      <c r="A98" s="24" t="str">
        <f aca="false">IF(B98="","",ROW()-5)</f>
        <v/>
      </c>
      <c r="B98" s="25"/>
      <c r="C98" s="24" t="str">
        <f aca="false">IF(B98="","",CHOOSE(WEEKDAY(B98,2),"월","화","수","목","금","토","일"))</f>
        <v/>
      </c>
      <c r="D98" s="26"/>
      <c r="E98" s="27"/>
      <c r="F98" s="28"/>
      <c r="G98" s="25"/>
      <c r="H98" s="29" t="str">
        <f aca="false">IF(OR(B98="",D98=""),"",IF(G98="",B98,G98)+IFERROR(VLOOKUP(D98,설정!$B$13:$C$27,2,FALSE()),0)+IF(AND(D98="일반의료폐기물",설정!$C$9="예"),15,0))</f>
        <v/>
      </c>
      <c r="I98" s="30" t="str">
        <f aca="true">IF(H98="","",IF(J98&lt;&gt;"",0,H98-TODAY()))</f>
        <v/>
      </c>
      <c r="J98" s="25"/>
      <c r="K98" s="26"/>
      <c r="L98" s="26"/>
      <c r="M98" s="31"/>
    </row>
    <row r="99" customFormat="false" ht="21" hidden="false" customHeight="true" outlineLevel="0" collapsed="false">
      <c r="A99" s="24" t="str">
        <f aca="false">IF(B99="","",ROW()-5)</f>
        <v/>
      </c>
      <c r="B99" s="25"/>
      <c r="C99" s="24" t="str">
        <f aca="false">IF(B99="","",CHOOSE(WEEKDAY(B99,2),"월","화","수","목","금","토","일"))</f>
        <v/>
      </c>
      <c r="D99" s="26"/>
      <c r="E99" s="27"/>
      <c r="F99" s="28"/>
      <c r="G99" s="25"/>
      <c r="H99" s="29" t="str">
        <f aca="false">IF(OR(B99="",D99=""),"",IF(G99="",B99,G99)+IFERROR(VLOOKUP(D99,설정!$B$13:$C$27,2,FALSE()),0)+IF(AND(D99="일반의료폐기물",설정!$C$9="예"),15,0))</f>
        <v/>
      </c>
      <c r="I99" s="30" t="str">
        <f aca="true">IF(H99="","",IF(J99&lt;&gt;"",0,H99-TODAY()))</f>
        <v/>
      </c>
      <c r="J99" s="25"/>
      <c r="K99" s="26"/>
      <c r="L99" s="26"/>
      <c r="M99" s="31"/>
    </row>
    <row r="100" customFormat="false" ht="21" hidden="false" customHeight="true" outlineLevel="0" collapsed="false">
      <c r="A100" s="24" t="str">
        <f aca="false">IF(B100="","",ROW()-5)</f>
        <v/>
      </c>
      <c r="B100" s="25"/>
      <c r="C100" s="24" t="str">
        <f aca="false">IF(B100="","",CHOOSE(WEEKDAY(B100,2),"월","화","수","목","금","토","일"))</f>
        <v/>
      </c>
      <c r="D100" s="26"/>
      <c r="E100" s="27"/>
      <c r="F100" s="28"/>
      <c r="G100" s="25"/>
      <c r="H100" s="29" t="str">
        <f aca="false">IF(OR(B100="",D100=""),"",IF(G100="",B100,G100)+IFERROR(VLOOKUP(D100,설정!$B$13:$C$27,2,FALSE()),0)+IF(AND(D100="일반의료폐기물",설정!$C$9="예"),15,0))</f>
        <v/>
      </c>
      <c r="I100" s="30" t="str">
        <f aca="true">IF(H100="","",IF(J100&lt;&gt;"",0,H100-TODAY()))</f>
        <v/>
      </c>
      <c r="J100" s="25"/>
      <c r="K100" s="26"/>
      <c r="L100" s="26"/>
      <c r="M100" s="31"/>
    </row>
    <row r="101" customFormat="false" ht="21" hidden="false" customHeight="true" outlineLevel="0" collapsed="false">
      <c r="A101" s="24" t="str">
        <f aca="false">IF(B101="","",ROW()-5)</f>
        <v/>
      </c>
      <c r="B101" s="25"/>
      <c r="C101" s="24" t="str">
        <f aca="false">IF(B101="","",CHOOSE(WEEKDAY(B101,2),"월","화","수","목","금","토","일"))</f>
        <v/>
      </c>
      <c r="D101" s="26"/>
      <c r="E101" s="27"/>
      <c r="F101" s="28"/>
      <c r="G101" s="25"/>
      <c r="H101" s="29" t="str">
        <f aca="false">IF(OR(B101="",D101=""),"",IF(G101="",B101,G101)+IFERROR(VLOOKUP(D101,설정!$B$13:$C$27,2,FALSE()),0)+IF(AND(D101="일반의료폐기물",설정!$C$9="예"),15,0))</f>
        <v/>
      </c>
      <c r="I101" s="30" t="str">
        <f aca="true">IF(H101="","",IF(J101&lt;&gt;"",0,H101-TODAY()))</f>
        <v/>
      </c>
      <c r="J101" s="25"/>
      <c r="K101" s="26"/>
      <c r="L101" s="26"/>
      <c r="M101" s="31"/>
    </row>
    <row r="102" customFormat="false" ht="21" hidden="false" customHeight="true" outlineLevel="0" collapsed="false">
      <c r="A102" s="24" t="str">
        <f aca="false">IF(B102="","",ROW()-5)</f>
        <v/>
      </c>
      <c r="B102" s="25"/>
      <c r="C102" s="24" t="str">
        <f aca="false">IF(B102="","",CHOOSE(WEEKDAY(B102,2),"월","화","수","목","금","토","일"))</f>
        <v/>
      </c>
      <c r="D102" s="26"/>
      <c r="E102" s="27"/>
      <c r="F102" s="28"/>
      <c r="G102" s="25"/>
      <c r="H102" s="29" t="str">
        <f aca="false">IF(OR(B102="",D102=""),"",IF(G102="",B102,G102)+IFERROR(VLOOKUP(D102,설정!$B$13:$C$27,2,FALSE()),0)+IF(AND(D102="일반의료폐기물",설정!$C$9="예"),15,0))</f>
        <v/>
      </c>
      <c r="I102" s="30" t="str">
        <f aca="true">IF(H102="","",IF(J102&lt;&gt;"",0,H102-TODAY()))</f>
        <v/>
      </c>
      <c r="J102" s="25"/>
      <c r="K102" s="26"/>
      <c r="L102" s="26"/>
      <c r="M102" s="31"/>
    </row>
    <row r="103" customFormat="false" ht="21" hidden="false" customHeight="true" outlineLevel="0" collapsed="false">
      <c r="A103" s="24" t="str">
        <f aca="false">IF(B103="","",ROW()-5)</f>
        <v/>
      </c>
      <c r="B103" s="25"/>
      <c r="C103" s="24" t="str">
        <f aca="false">IF(B103="","",CHOOSE(WEEKDAY(B103,2),"월","화","수","목","금","토","일"))</f>
        <v/>
      </c>
      <c r="D103" s="26"/>
      <c r="E103" s="27"/>
      <c r="F103" s="28"/>
      <c r="G103" s="25"/>
      <c r="H103" s="29" t="str">
        <f aca="false">IF(OR(B103="",D103=""),"",IF(G103="",B103,G103)+IFERROR(VLOOKUP(D103,설정!$B$13:$C$27,2,FALSE()),0)+IF(AND(D103="일반의료폐기물",설정!$C$9="예"),15,0))</f>
        <v/>
      </c>
      <c r="I103" s="30" t="str">
        <f aca="true">IF(H103="","",IF(J103&lt;&gt;"",0,H103-TODAY()))</f>
        <v/>
      </c>
      <c r="J103" s="25"/>
      <c r="K103" s="26"/>
      <c r="L103" s="26"/>
      <c r="M103" s="31"/>
    </row>
    <row r="104" customFormat="false" ht="21" hidden="false" customHeight="true" outlineLevel="0" collapsed="false">
      <c r="A104" s="24" t="str">
        <f aca="false">IF(B104="","",ROW()-5)</f>
        <v/>
      </c>
      <c r="B104" s="25"/>
      <c r="C104" s="24" t="str">
        <f aca="false">IF(B104="","",CHOOSE(WEEKDAY(B104,2),"월","화","수","목","금","토","일"))</f>
        <v/>
      </c>
      <c r="D104" s="26"/>
      <c r="E104" s="27"/>
      <c r="F104" s="28"/>
      <c r="G104" s="25"/>
      <c r="H104" s="29" t="str">
        <f aca="false">IF(OR(B104="",D104=""),"",IF(G104="",B104,G104)+IFERROR(VLOOKUP(D104,설정!$B$13:$C$27,2,FALSE()),0)+IF(AND(D104="일반의료폐기물",설정!$C$9="예"),15,0))</f>
        <v/>
      </c>
      <c r="I104" s="30" t="str">
        <f aca="true">IF(H104="","",IF(J104&lt;&gt;"",0,H104-TODAY()))</f>
        <v/>
      </c>
      <c r="J104" s="25"/>
      <c r="K104" s="26"/>
      <c r="L104" s="26"/>
      <c r="M104" s="31"/>
    </row>
    <row r="105" customFormat="false" ht="21" hidden="false" customHeight="true" outlineLevel="0" collapsed="false">
      <c r="A105" s="24" t="str">
        <f aca="false">IF(B105="","",ROW()-5)</f>
        <v/>
      </c>
      <c r="B105" s="25"/>
      <c r="C105" s="24" t="str">
        <f aca="false">IF(B105="","",CHOOSE(WEEKDAY(B105,2),"월","화","수","목","금","토","일"))</f>
        <v/>
      </c>
      <c r="D105" s="26"/>
      <c r="E105" s="27"/>
      <c r="F105" s="28"/>
      <c r="G105" s="25"/>
      <c r="H105" s="29" t="str">
        <f aca="false">IF(OR(B105="",D105=""),"",IF(G105="",B105,G105)+IFERROR(VLOOKUP(D105,설정!$B$13:$C$27,2,FALSE()),0)+IF(AND(D105="일반의료폐기물",설정!$C$9="예"),15,0))</f>
        <v/>
      </c>
      <c r="I105" s="30" t="str">
        <f aca="true">IF(H105="","",IF(J105&lt;&gt;"",0,H105-TODAY()))</f>
        <v/>
      </c>
      <c r="J105" s="25"/>
      <c r="K105" s="26"/>
      <c r="L105" s="26"/>
      <c r="M105" s="31"/>
    </row>
    <row r="106" customFormat="false" ht="21" hidden="false" customHeight="true" outlineLevel="0" collapsed="false">
      <c r="A106" s="24" t="str">
        <f aca="false">IF(B106="","",ROW()-5)</f>
        <v/>
      </c>
      <c r="B106" s="25"/>
      <c r="C106" s="24" t="str">
        <f aca="false">IF(B106="","",CHOOSE(WEEKDAY(B106,2),"월","화","수","목","금","토","일"))</f>
        <v/>
      </c>
      <c r="D106" s="26"/>
      <c r="E106" s="27"/>
      <c r="F106" s="28"/>
      <c r="G106" s="25"/>
      <c r="H106" s="29" t="str">
        <f aca="false">IF(OR(B106="",D106=""),"",IF(G106="",B106,G106)+IFERROR(VLOOKUP(D106,설정!$B$13:$C$27,2,FALSE()),0)+IF(AND(D106="일반의료폐기물",설정!$C$9="예"),15,0))</f>
        <v/>
      </c>
      <c r="I106" s="30" t="str">
        <f aca="true">IF(H106="","",IF(J106&lt;&gt;"",0,H106-TODAY()))</f>
        <v/>
      </c>
      <c r="J106" s="25"/>
      <c r="K106" s="26"/>
      <c r="L106" s="26"/>
      <c r="M106" s="31"/>
    </row>
    <row r="107" customFormat="false" ht="21" hidden="false" customHeight="true" outlineLevel="0" collapsed="false">
      <c r="A107" s="24" t="str">
        <f aca="false">IF(B107="","",ROW()-5)</f>
        <v/>
      </c>
      <c r="B107" s="25"/>
      <c r="C107" s="24" t="str">
        <f aca="false">IF(B107="","",CHOOSE(WEEKDAY(B107,2),"월","화","수","목","금","토","일"))</f>
        <v/>
      </c>
      <c r="D107" s="26"/>
      <c r="E107" s="27"/>
      <c r="F107" s="28"/>
      <c r="G107" s="25"/>
      <c r="H107" s="29" t="str">
        <f aca="false">IF(OR(B107="",D107=""),"",IF(G107="",B107,G107)+IFERROR(VLOOKUP(D107,설정!$B$13:$C$27,2,FALSE()),0)+IF(AND(D107="일반의료폐기물",설정!$C$9="예"),15,0))</f>
        <v/>
      </c>
      <c r="I107" s="30" t="str">
        <f aca="true">IF(H107="","",IF(J107&lt;&gt;"",0,H107-TODAY()))</f>
        <v/>
      </c>
      <c r="J107" s="25"/>
      <c r="K107" s="26"/>
      <c r="L107" s="26"/>
      <c r="M107" s="31"/>
    </row>
    <row r="108" customFormat="false" ht="21" hidden="false" customHeight="true" outlineLevel="0" collapsed="false">
      <c r="A108" s="24" t="str">
        <f aca="false">IF(B108="","",ROW()-5)</f>
        <v/>
      </c>
      <c r="B108" s="25"/>
      <c r="C108" s="24" t="str">
        <f aca="false">IF(B108="","",CHOOSE(WEEKDAY(B108,2),"월","화","수","목","금","토","일"))</f>
        <v/>
      </c>
      <c r="D108" s="26"/>
      <c r="E108" s="27"/>
      <c r="F108" s="28"/>
      <c r="G108" s="25"/>
      <c r="H108" s="29" t="str">
        <f aca="false">IF(OR(B108="",D108=""),"",IF(G108="",B108,G108)+IFERROR(VLOOKUP(D108,설정!$B$13:$C$27,2,FALSE()),0)+IF(AND(D108="일반의료폐기물",설정!$C$9="예"),15,0))</f>
        <v/>
      </c>
      <c r="I108" s="30" t="str">
        <f aca="true">IF(H108="","",IF(J108&lt;&gt;"",0,H108-TODAY()))</f>
        <v/>
      </c>
      <c r="J108" s="25"/>
      <c r="K108" s="26"/>
      <c r="L108" s="26"/>
      <c r="M108" s="31"/>
    </row>
    <row r="109" customFormat="false" ht="21" hidden="false" customHeight="true" outlineLevel="0" collapsed="false">
      <c r="A109" s="24" t="str">
        <f aca="false">IF(B109="","",ROW()-5)</f>
        <v/>
      </c>
      <c r="B109" s="25"/>
      <c r="C109" s="24" t="str">
        <f aca="false">IF(B109="","",CHOOSE(WEEKDAY(B109,2),"월","화","수","목","금","토","일"))</f>
        <v/>
      </c>
      <c r="D109" s="26"/>
      <c r="E109" s="27"/>
      <c r="F109" s="28"/>
      <c r="G109" s="25"/>
      <c r="H109" s="29" t="str">
        <f aca="false">IF(OR(B109="",D109=""),"",IF(G109="",B109,G109)+IFERROR(VLOOKUP(D109,설정!$B$13:$C$27,2,FALSE()),0)+IF(AND(D109="일반의료폐기물",설정!$C$9="예"),15,0))</f>
        <v/>
      </c>
      <c r="I109" s="30" t="str">
        <f aca="true">IF(H109="","",IF(J109&lt;&gt;"",0,H109-TODAY()))</f>
        <v/>
      </c>
      <c r="J109" s="25"/>
      <c r="K109" s="26"/>
      <c r="L109" s="26"/>
      <c r="M109" s="31"/>
    </row>
    <row r="110" customFormat="false" ht="21" hidden="false" customHeight="true" outlineLevel="0" collapsed="false">
      <c r="A110" s="24" t="str">
        <f aca="false">IF(B110="","",ROW()-5)</f>
        <v/>
      </c>
      <c r="B110" s="25"/>
      <c r="C110" s="24" t="str">
        <f aca="false">IF(B110="","",CHOOSE(WEEKDAY(B110,2),"월","화","수","목","금","토","일"))</f>
        <v/>
      </c>
      <c r="D110" s="26"/>
      <c r="E110" s="27"/>
      <c r="F110" s="28"/>
      <c r="G110" s="25"/>
      <c r="H110" s="29" t="str">
        <f aca="false">IF(OR(B110="",D110=""),"",IF(G110="",B110,G110)+IFERROR(VLOOKUP(D110,설정!$B$13:$C$27,2,FALSE()),0)+IF(AND(D110="일반의료폐기물",설정!$C$9="예"),15,0))</f>
        <v/>
      </c>
      <c r="I110" s="30" t="str">
        <f aca="true">IF(H110="","",IF(J110&lt;&gt;"",0,H110-TODAY()))</f>
        <v/>
      </c>
      <c r="J110" s="25"/>
      <c r="K110" s="26"/>
      <c r="L110" s="26"/>
      <c r="M110" s="31"/>
    </row>
    <row r="111" customFormat="false" ht="21" hidden="false" customHeight="true" outlineLevel="0" collapsed="false">
      <c r="A111" s="24" t="str">
        <f aca="false">IF(B111="","",ROW()-5)</f>
        <v/>
      </c>
      <c r="B111" s="25"/>
      <c r="C111" s="24" t="str">
        <f aca="false">IF(B111="","",CHOOSE(WEEKDAY(B111,2),"월","화","수","목","금","토","일"))</f>
        <v/>
      </c>
      <c r="D111" s="26"/>
      <c r="E111" s="27"/>
      <c r="F111" s="28"/>
      <c r="G111" s="25"/>
      <c r="H111" s="29" t="str">
        <f aca="false">IF(OR(B111="",D111=""),"",IF(G111="",B111,G111)+IFERROR(VLOOKUP(D111,설정!$B$13:$C$27,2,FALSE()),0)+IF(AND(D111="일반의료폐기물",설정!$C$9="예"),15,0))</f>
        <v/>
      </c>
      <c r="I111" s="30" t="str">
        <f aca="true">IF(H111="","",IF(J111&lt;&gt;"",0,H111-TODAY()))</f>
        <v/>
      </c>
      <c r="J111" s="25"/>
      <c r="K111" s="26"/>
      <c r="L111" s="26"/>
      <c r="M111" s="31"/>
    </row>
    <row r="112" customFormat="false" ht="21" hidden="false" customHeight="true" outlineLevel="0" collapsed="false">
      <c r="A112" s="24" t="str">
        <f aca="false">IF(B112="","",ROW()-5)</f>
        <v/>
      </c>
      <c r="B112" s="25"/>
      <c r="C112" s="24" t="str">
        <f aca="false">IF(B112="","",CHOOSE(WEEKDAY(B112,2),"월","화","수","목","금","토","일"))</f>
        <v/>
      </c>
      <c r="D112" s="26"/>
      <c r="E112" s="27"/>
      <c r="F112" s="28"/>
      <c r="G112" s="25"/>
      <c r="H112" s="29" t="str">
        <f aca="false">IF(OR(B112="",D112=""),"",IF(G112="",B112,G112)+IFERROR(VLOOKUP(D112,설정!$B$13:$C$27,2,FALSE()),0)+IF(AND(D112="일반의료폐기물",설정!$C$9="예"),15,0))</f>
        <v/>
      </c>
      <c r="I112" s="30" t="str">
        <f aca="true">IF(H112="","",IF(J112&lt;&gt;"",0,H112-TODAY()))</f>
        <v/>
      </c>
      <c r="J112" s="25"/>
      <c r="K112" s="26"/>
      <c r="L112" s="26"/>
      <c r="M112" s="31"/>
    </row>
    <row r="113" customFormat="false" ht="21" hidden="false" customHeight="true" outlineLevel="0" collapsed="false">
      <c r="A113" s="24" t="str">
        <f aca="false">IF(B113="","",ROW()-5)</f>
        <v/>
      </c>
      <c r="B113" s="25"/>
      <c r="C113" s="24" t="str">
        <f aca="false">IF(B113="","",CHOOSE(WEEKDAY(B113,2),"월","화","수","목","금","토","일"))</f>
        <v/>
      </c>
      <c r="D113" s="26"/>
      <c r="E113" s="27"/>
      <c r="F113" s="28"/>
      <c r="G113" s="25"/>
      <c r="H113" s="29" t="str">
        <f aca="false">IF(OR(B113="",D113=""),"",IF(G113="",B113,G113)+IFERROR(VLOOKUP(D113,설정!$B$13:$C$27,2,FALSE()),0)+IF(AND(D113="일반의료폐기물",설정!$C$9="예"),15,0))</f>
        <v/>
      </c>
      <c r="I113" s="30" t="str">
        <f aca="true">IF(H113="","",IF(J113&lt;&gt;"",0,H113-TODAY()))</f>
        <v/>
      </c>
      <c r="J113" s="25"/>
      <c r="K113" s="26"/>
      <c r="L113" s="26"/>
      <c r="M113" s="31"/>
    </row>
    <row r="114" customFormat="false" ht="21" hidden="false" customHeight="true" outlineLevel="0" collapsed="false">
      <c r="A114" s="24" t="str">
        <f aca="false">IF(B114="","",ROW()-5)</f>
        <v/>
      </c>
      <c r="B114" s="25"/>
      <c r="C114" s="24" t="str">
        <f aca="false">IF(B114="","",CHOOSE(WEEKDAY(B114,2),"월","화","수","목","금","토","일"))</f>
        <v/>
      </c>
      <c r="D114" s="26"/>
      <c r="E114" s="27"/>
      <c r="F114" s="28"/>
      <c r="G114" s="25"/>
      <c r="H114" s="29" t="str">
        <f aca="false">IF(OR(B114="",D114=""),"",IF(G114="",B114,G114)+IFERROR(VLOOKUP(D114,설정!$B$13:$C$27,2,FALSE()),0)+IF(AND(D114="일반의료폐기물",설정!$C$9="예"),15,0))</f>
        <v/>
      </c>
      <c r="I114" s="30" t="str">
        <f aca="true">IF(H114="","",IF(J114&lt;&gt;"",0,H114-TODAY()))</f>
        <v/>
      </c>
      <c r="J114" s="25"/>
      <c r="K114" s="26"/>
      <c r="L114" s="26"/>
      <c r="M114" s="31"/>
    </row>
    <row r="115" customFormat="false" ht="21" hidden="false" customHeight="true" outlineLevel="0" collapsed="false">
      <c r="A115" s="24" t="str">
        <f aca="false">IF(B115="","",ROW()-5)</f>
        <v/>
      </c>
      <c r="B115" s="25"/>
      <c r="C115" s="24" t="str">
        <f aca="false">IF(B115="","",CHOOSE(WEEKDAY(B115,2),"월","화","수","목","금","토","일"))</f>
        <v/>
      </c>
      <c r="D115" s="26"/>
      <c r="E115" s="27"/>
      <c r="F115" s="28"/>
      <c r="G115" s="25"/>
      <c r="H115" s="29" t="str">
        <f aca="false">IF(OR(B115="",D115=""),"",IF(G115="",B115,G115)+IFERROR(VLOOKUP(D115,설정!$B$13:$C$27,2,FALSE()),0)+IF(AND(D115="일반의료폐기물",설정!$C$9="예"),15,0))</f>
        <v/>
      </c>
      <c r="I115" s="30" t="str">
        <f aca="true">IF(H115="","",IF(J115&lt;&gt;"",0,H115-TODAY()))</f>
        <v/>
      </c>
      <c r="J115" s="25"/>
      <c r="K115" s="26"/>
      <c r="L115" s="26"/>
      <c r="M115" s="31"/>
    </row>
    <row r="116" customFormat="false" ht="21" hidden="false" customHeight="true" outlineLevel="0" collapsed="false">
      <c r="A116" s="24" t="str">
        <f aca="false">IF(B116="","",ROW()-5)</f>
        <v/>
      </c>
      <c r="B116" s="25"/>
      <c r="C116" s="24" t="str">
        <f aca="false">IF(B116="","",CHOOSE(WEEKDAY(B116,2),"월","화","수","목","금","토","일"))</f>
        <v/>
      </c>
      <c r="D116" s="26"/>
      <c r="E116" s="27"/>
      <c r="F116" s="28"/>
      <c r="G116" s="25"/>
      <c r="H116" s="29" t="str">
        <f aca="false">IF(OR(B116="",D116=""),"",IF(G116="",B116,G116)+IFERROR(VLOOKUP(D116,설정!$B$13:$C$27,2,FALSE()),0)+IF(AND(D116="일반의료폐기물",설정!$C$9="예"),15,0))</f>
        <v/>
      </c>
      <c r="I116" s="30" t="str">
        <f aca="true">IF(H116="","",IF(J116&lt;&gt;"",0,H116-TODAY()))</f>
        <v/>
      </c>
      <c r="J116" s="25"/>
      <c r="K116" s="26"/>
      <c r="L116" s="26"/>
      <c r="M116" s="31"/>
    </row>
    <row r="117" customFormat="false" ht="21" hidden="false" customHeight="true" outlineLevel="0" collapsed="false">
      <c r="A117" s="24" t="str">
        <f aca="false">IF(B117="","",ROW()-5)</f>
        <v/>
      </c>
      <c r="B117" s="25"/>
      <c r="C117" s="24" t="str">
        <f aca="false">IF(B117="","",CHOOSE(WEEKDAY(B117,2),"월","화","수","목","금","토","일"))</f>
        <v/>
      </c>
      <c r="D117" s="26"/>
      <c r="E117" s="27"/>
      <c r="F117" s="28"/>
      <c r="G117" s="25"/>
      <c r="H117" s="29" t="str">
        <f aca="false">IF(OR(B117="",D117=""),"",IF(G117="",B117,G117)+IFERROR(VLOOKUP(D117,설정!$B$13:$C$27,2,FALSE()),0)+IF(AND(D117="일반의료폐기물",설정!$C$9="예"),15,0))</f>
        <v/>
      </c>
      <c r="I117" s="30" t="str">
        <f aca="true">IF(H117="","",IF(J117&lt;&gt;"",0,H117-TODAY()))</f>
        <v/>
      </c>
      <c r="J117" s="25"/>
      <c r="K117" s="26"/>
      <c r="L117" s="26"/>
      <c r="M117" s="31"/>
    </row>
    <row r="118" customFormat="false" ht="21" hidden="false" customHeight="true" outlineLevel="0" collapsed="false">
      <c r="A118" s="24" t="str">
        <f aca="false">IF(B118="","",ROW()-5)</f>
        <v/>
      </c>
      <c r="B118" s="25"/>
      <c r="C118" s="24" t="str">
        <f aca="false">IF(B118="","",CHOOSE(WEEKDAY(B118,2),"월","화","수","목","금","토","일"))</f>
        <v/>
      </c>
      <c r="D118" s="26"/>
      <c r="E118" s="27"/>
      <c r="F118" s="28"/>
      <c r="G118" s="25"/>
      <c r="H118" s="29" t="str">
        <f aca="false">IF(OR(B118="",D118=""),"",IF(G118="",B118,G118)+IFERROR(VLOOKUP(D118,설정!$B$13:$C$27,2,FALSE()),0)+IF(AND(D118="일반의료폐기물",설정!$C$9="예"),15,0))</f>
        <v/>
      </c>
      <c r="I118" s="30" t="str">
        <f aca="true">IF(H118="","",IF(J118&lt;&gt;"",0,H118-TODAY()))</f>
        <v/>
      </c>
      <c r="J118" s="25"/>
      <c r="K118" s="26"/>
      <c r="L118" s="26"/>
      <c r="M118" s="31"/>
    </row>
    <row r="119" customFormat="false" ht="21" hidden="false" customHeight="true" outlineLevel="0" collapsed="false">
      <c r="A119" s="24" t="str">
        <f aca="false">IF(B119="","",ROW()-5)</f>
        <v/>
      </c>
      <c r="B119" s="25"/>
      <c r="C119" s="24" t="str">
        <f aca="false">IF(B119="","",CHOOSE(WEEKDAY(B119,2),"월","화","수","목","금","토","일"))</f>
        <v/>
      </c>
      <c r="D119" s="26"/>
      <c r="E119" s="27"/>
      <c r="F119" s="28"/>
      <c r="G119" s="25"/>
      <c r="H119" s="29" t="str">
        <f aca="false">IF(OR(B119="",D119=""),"",IF(G119="",B119,G119)+IFERROR(VLOOKUP(D119,설정!$B$13:$C$27,2,FALSE()),0)+IF(AND(D119="일반의료폐기물",설정!$C$9="예"),15,0))</f>
        <v/>
      </c>
      <c r="I119" s="30" t="str">
        <f aca="true">IF(H119="","",IF(J119&lt;&gt;"",0,H119-TODAY()))</f>
        <v/>
      </c>
      <c r="J119" s="25"/>
      <c r="K119" s="26"/>
      <c r="L119" s="26"/>
      <c r="M119" s="31"/>
    </row>
    <row r="120" customFormat="false" ht="21" hidden="false" customHeight="true" outlineLevel="0" collapsed="false">
      <c r="A120" s="24" t="str">
        <f aca="false">IF(B120="","",ROW()-5)</f>
        <v/>
      </c>
      <c r="B120" s="25"/>
      <c r="C120" s="24" t="str">
        <f aca="false">IF(B120="","",CHOOSE(WEEKDAY(B120,2),"월","화","수","목","금","토","일"))</f>
        <v/>
      </c>
      <c r="D120" s="26"/>
      <c r="E120" s="27"/>
      <c r="F120" s="28"/>
      <c r="G120" s="25"/>
      <c r="H120" s="29" t="str">
        <f aca="false">IF(OR(B120="",D120=""),"",IF(G120="",B120,G120)+IFERROR(VLOOKUP(D120,설정!$B$13:$C$27,2,FALSE()),0)+IF(AND(D120="일반의료폐기물",설정!$C$9="예"),15,0))</f>
        <v/>
      </c>
      <c r="I120" s="30" t="str">
        <f aca="true">IF(H120="","",IF(J120&lt;&gt;"",0,H120-TODAY()))</f>
        <v/>
      </c>
      <c r="J120" s="25"/>
      <c r="K120" s="26"/>
      <c r="L120" s="26"/>
      <c r="M120" s="31"/>
    </row>
    <row r="121" customFormat="false" ht="21" hidden="false" customHeight="true" outlineLevel="0" collapsed="false">
      <c r="A121" s="24" t="str">
        <f aca="false">IF(B121="","",ROW()-5)</f>
        <v/>
      </c>
      <c r="B121" s="25"/>
      <c r="C121" s="24" t="str">
        <f aca="false">IF(B121="","",CHOOSE(WEEKDAY(B121,2),"월","화","수","목","금","토","일"))</f>
        <v/>
      </c>
      <c r="D121" s="26"/>
      <c r="E121" s="27"/>
      <c r="F121" s="28"/>
      <c r="G121" s="25"/>
      <c r="H121" s="29" t="str">
        <f aca="false">IF(OR(B121="",D121=""),"",IF(G121="",B121,G121)+IFERROR(VLOOKUP(D121,설정!$B$13:$C$27,2,FALSE()),0)+IF(AND(D121="일반의료폐기물",설정!$C$9="예"),15,0))</f>
        <v/>
      </c>
      <c r="I121" s="30" t="str">
        <f aca="true">IF(H121="","",IF(J121&lt;&gt;"",0,H121-TODAY()))</f>
        <v/>
      </c>
      <c r="J121" s="25"/>
      <c r="K121" s="26"/>
      <c r="L121" s="26"/>
      <c r="M121" s="31"/>
    </row>
    <row r="122" customFormat="false" ht="21" hidden="false" customHeight="true" outlineLevel="0" collapsed="false">
      <c r="A122" s="24" t="str">
        <f aca="false">IF(B122="","",ROW()-5)</f>
        <v/>
      </c>
      <c r="B122" s="25"/>
      <c r="C122" s="24" t="str">
        <f aca="false">IF(B122="","",CHOOSE(WEEKDAY(B122,2),"월","화","수","목","금","토","일"))</f>
        <v/>
      </c>
      <c r="D122" s="26"/>
      <c r="E122" s="27"/>
      <c r="F122" s="28"/>
      <c r="G122" s="25"/>
      <c r="H122" s="29" t="str">
        <f aca="false">IF(OR(B122="",D122=""),"",IF(G122="",B122,G122)+IFERROR(VLOOKUP(D122,설정!$B$13:$C$27,2,FALSE()),0)+IF(AND(D122="일반의료폐기물",설정!$C$9="예"),15,0))</f>
        <v/>
      </c>
      <c r="I122" s="30" t="str">
        <f aca="true">IF(H122="","",IF(J122&lt;&gt;"",0,H122-TODAY()))</f>
        <v/>
      </c>
      <c r="J122" s="25"/>
      <c r="K122" s="26"/>
      <c r="L122" s="26"/>
      <c r="M122" s="31"/>
    </row>
    <row r="123" customFormat="false" ht="21" hidden="false" customHeight="true" outlineLevel="0" collapsed="false">
      <c r="A123" s="24" t="str">
        <f aca="false">IF(B123="","",ROW()-5)</f>
        <v/>
      </c>
      <c r="B123" s="25"/>
      <c r="C123" s="24" t="str">
        <f aca="false">IF(B123="","",CHOOSE(WEEKDAY(B123,2),"월","화","수","목","금","토","일"))</f>
        <v/>
      </c>
      <c r="D123" s="26"/>
      <c r="E123" s="27"/>
      <c r="F123" s="28"/>
      <c r="G123" s="25"/>
      <c r="H123" s="29" t="str">
        <f aca="false">IF(OR(B123="",D123=""),"",IF(G123="",B123,G123)+IFERROR(VLOOKUP(D123,설정!$B$13:$C$27,2,FALSE()),0)+IF(AND(D123="일반의료폐기물",설정!$C$9="예"),15,0))</f>
        <v/>
      </c>
      <c r="I123" s="30" t="str">
        <f aca="true">IF(H123="","",IF(J123&lt;&gt;"",0,H123-TODAY()))</f>
        <v/>
      </c>
      <c r="J123" s="25"/>
      <c r="K123" s="26"/>
      <c r="L123" s="26"/>
      <c r="M123" s="31"/>
    </row>
    <row r="124" customFormat="false" ht="21" hidden="false" customHeight="true" outlineLevel="0" collapsed="false">
      <c r="A124" s="24" t="str">
        <f aca="false">IF(B124="","",ROW()-5)</f>
        <v/>
      </c>
      <c r="B124" s="25"/>
      <c r="C124" s="24" t="str">
        <f aca="false">IF(B124="","",CHOOSE(WEEKDAY(B124,2),"월","화","수","목","금","토","일"))</f>
        <v/>
      </c>
      <c r="D124" s="26"/>
      <c r="E124" s="27"/>
      <c r="F124" s="28"/>
      <c r="G124" s="25"/>
      <c r="H124" s="29" t="str">
        <f aca="false">IF(OR(B124="",D124=""),"",IF(G124="",B124,G124)+IFERROR(VLOOKUP(D124,설정!$B$13:$C$27,2,FALSE()),0)+IF(AND(D124="일반의료폐기물",설정!$C$9="예"),15,0))</f>
        <v/>
      </c>
      <c r="I124" s="30" t="str">
        <f aca="true">IF(H124="","",IF(J124&lt;&gt;"",0,H124-TODAY()))</f>
        <v/>
      </c>
      <c r="J124" s="25"/>
      <c r="K124" s="26"/>
      <c r="L124" s="26"/>
      <c r="M124" s="31"/>
    </row>
    <row r="125" customFormat="false" ht="21" hidden="false" customHeight="true" outlineLevel="0" collapsed="false">
      <c r="A125" s="24" t="str">
        <f aca="false">IF(B125="","",ROW()-5)</f>
        <v/>
      </c>
      <c r="B125" s="25"/>
      <c r="C125" s="24" t="str">
        <f aca="false">IF(B125="","",CHOOSE(WEEKDAY(B125,2),"월","화","수","목","금","토","일"))</f>
        <v/>
      </c>
      <c r="D125" s="26"/>
      <c r="E125" s="27"/>
      <c r="F125" s="28"/>
      <c r="G125" s="25"/>
      <c r="H125" s="29" t="str">
        <f aca="false">IF(OR(B125="",D125=""),"",IF(G125="",B125,G125)+IFERROR(VLOOKUP(D125,설정!$B$13:$C$27,2,FALSE()),0)+IF(AND(D125="일반의료폐기물",설정!$C$9="예"),15,0))</f>
        <v/>
      </c>
      <c r="I125" s="30" t="str">
        <f aca="true">IF(H125="","",IF(J125&lt;&gt;"",0,H125-TODAY()))</f>
        <v/>
      </c>
      <c r="J125" s="25"/>
      <c r="K125" s="26"/>
      <c r="L125" s="26"/>
      <c r="M125" s="31"/>
    </row>
    <row r="126" customFormat="false" ht="21" hidden="false" customHeight="true" outlineLevel="0" collapsed="false">
      <c r="A126" s="24" t="str">
        <f aca="false">IF(B126="","",ROW()-5)</f>
        <v/>
      </c>
      <c r="B126" s="25"/>
      <c r="C126" s="24" t="str">
        <f aca="false">IF(B126="","",CHOOSE(WEEKDAY(B126,2),"월","화","수","목","금","토","일"))</f>
        <v/>
      </c>
      <c r="D126" s="26"/>
      <c r="E126" s="27"/>
      <c r="F126" s="28"/>
      <c r="G126" s="25"/>
      <c r="H126" s="29" t="str">
        <f aca="false">IF(OR(B126="",D126=""),"",IF(G126="",B126,G126)+IFERROR(VLOOKUP(D126,설정!$B$13:$C$27,2,FALSE()),0)+IF(AND(D126="일반의료폐기물",설정!$C$9="예"),15,0))</f>
        <v/>
      </c>
      <c r="I126" s="30" t="str">
        <f aca="true">IF(H126="","",IF(J126&lt;&gt;"",0,H126-TODAY()))</f>
        <v/>
      </c>
      <c r="J126" s="25"/>
      <c r="K126" s="26"/>
      <c r="L126" s="26"/>
      <c r="M126" s="31"/>
    </row>
    <row r="127" customFormat="false" ht="21" hidden="false" customHeight="true" outlineLevel="0" collapsed="false">
      <c r="A127" s="24" t="str">
        <f aca="false">IF(B127="","",ROW()-5)</f>
        <v/>
      </c>
      <c r="B127" s="25"/>
      <c r="C127" s="24" t="str">
        <f aca="false">IF(B127="","",CHOOSE(WEEKDAY(B127,2),"월","화","수","목","금","토","일"))</f>
        <v/>
      </c>
      <c r="D127" s="26"/>
      <c r="E127" s="27"/>
      <c r="F127" s="28"/>
      <c r="G127" s="25"/>
      <c r="H127" s="29" t="str">
        <f aca="false">IF(OR(B127="",D127=""),"",IF(G127="",B127,G127)+IFERROR(VLOOKUP(D127,설정!$B$13:$C$27,2,FALSE()),0)+IF(AND(D127="일반의료폐기물",설정!$C$9="예"),15,0))</f>
        <v/>
      </c>
      <c r="I127" s="30" t="str">
        <f aca="true">IF(H127="","",IF(J127&lt;&gt;"",0,H127-TODAY()))</f>
        <v/>
      </c>
      <c r="J127" s="25"/>
      <c r="K127" s="26"/>
      <c r="L127" s="26"/>
      <c r="M127" s="31"/>
    </row>
    <row r="128" customFormat="false" ht="21" hidden="false" customHeight="true" outlineLevel="0" collapsed="false">
      <c r="A128" s="24" t="str">
        <f aca="false">IF(B128="","",ROW()-5)</f>
        <v/>
      </c>
      <c r="B128" s="25"/>
      <c r="C128" s="24" t="str">
        <f aca="false">IF(B128="","",CHOOSE(WEEKDAY(B128,2),"월","화","수","목","금","토","일"))</f>
        <v/>
      </c>
      <c r="D128" s="26"/>
      <c r="E128" s="27"/>
      <c r="F128" s="28"/>
      <c r="G128" s="25"/>
      <c r="H128" s="29" t="str">
        <f aca="false">IF(OR(B128="",D128=""),"",IF(G128="",B128,G128)+IFERROR(VLOOKUP(D128,설정!$B$13:$C$27,2,FALSE()),0)+IF(AND(D128="일반의료폐기물",설정!$C$9="예"),15,0))</f>
        <v/>
      </c>
      <c r="I128" s="30" t="str">
        <f aca="true">IF(H128="","",IF(J128&lt;&gt;"",0,H128-TODAY()))</f>
        <v/>
      </c>
      <c r="J128" s="25"/>
      <c r="K128" s="26"/>
      <c r="L128" s="26"/>
      <c r="M128" s="31"/>
    </row>
    <row r="129" customFormat="false" ht="21" hidden="false" customHeight="true" outlineLevel="0" collapsed="false">
      <c r="A129" s="24" t="str">
        <f aca="false">IF(B129="","",ROW()-5)</f>
        <v/>
      </c>
      <c r="B129" s="25"/>
      <c r="C129" s="24" t="str">
        <f aca="false">IF(B129="","",CHOOSE(WEEKDAY(B129,2),"월","화","수","목","금","토","일"))</f>
        <v/>
      </c>
      <c r="D129" s="26"/>
      <c r="E129" s="27"/>
      <c r="F129" s="28"/>
      <c r="G129" s="25"/>
      <c r="H129" s="29" t="str">
        <f aca="false">IF(OR(B129="",D129=""),"",IF(G129="",B129,G129)+IFERROR(VLOOKUP(D129,설정!$B$13:$C$27,2,FALSE()),0)+IF(AND(D129="일반의료폐기물",설정!$C$9="예"),15,0))</f>
        <v/>
      </c>
      <c r="I129" s="30" t="str">
        <f aca="true">IF(H129="","",IF(J129&lt;&gt;"",0,H129-TODAY()))</f>
        <v/>
      </c>
      <c r="J129" s="25"/>
      <c r="K129" s="26"/>
      <c r="L129" s="26"/>
      <c r="M129" s="31"/>
    </row>
    <row r="130" customFormat="false" ht="21" hidden="false" customHeight="true" outlineLevel="0" collapsed="false">
      <c r="A130" s="24" t="str">
        <f aca="false">IF(B130="","",ROW()-5)</f>
        <v/>
      </c>
      <c r="B130" s="25"/>
      <c r="C130" s="24" t="str">
        <f aca="false">IF(B130="","",CHOOSE(WEEKDAY(B130,2),"월","화","수","목","금","토","일"))</f>
        <v/>
      </c>
      <c r="D130" s="26"/>
      <c r="E130" s="27"/>
      <c r="F130" s="28"/>
      <c r="G130" s="25"/>
      <c r="H130" s="29" t="str">
        <f aca="false">IF(OR(B130="",D130=""),"",IF(G130="",B130,G130)+IFERROR(VLOOKUP(D130,설정!$B$13:$C$27,2,FALSE()),0)+IF(AND(D130="일반의료폐기물",설정!$C$9="예"),15,0))</f>
        <v/>
      </c>
      <c r="I130" s="30" t="str">
        <f aca="true">IF(H130="","",IF(J130&lt;&gt;"",0,H130-TODAY()))</f>
        <v/>
      </c>
      <c r="J130" s="25"/>
      <c r="K130" s="26"/>
      <c r="L130" s="26"/>
      <c r="M130" s="31"/>
    </row>
    <row r="131" customFormat="false" ht="21" hidden="false" customHeight="true" outlineLevel="0" collapsed="false">
      <c r="A131" s="24" t="str">
        <f aca="false">IF(B131="","",ROW()-5)</f>
        <v/>
      </c>
      <c r="B131" s="25"/>
      <c r="C131" s="24" t="str">
        <f aca="false">IF(B131="","",CHOOSE(WEEKDAY(B131,2),"월","화","수","목","금","토","일"))</f>
        <v/>
      </c>
      <c r="D131" s="26"/>
      <c r="E131" s="27"/>
      <c r="F131" s="28"/>
      <c r="G131" s="25"/>
      <c r="H131" s="29" t="str">
        <f aca="false">IF(OR(B131="",D131=""),"",IF(G131="",B131,G131)+IFERROR(VLOOKUP(D131,설정!$B$13:$C$27,2,FALSE()),0)+IF(AND(D131="일반의료폐기물",설정!$C$9="예"),15,0))</f>
        <v/>
      </c>
      <c r="I131" s="30" t="str">
        <f aca="true">IF(H131="","",IF(J131&lt;&gt;"",0,H131-TODAY()))</f>
        <v/>
      </c>
      <c r="J131" s="25"/>
      <c r="K131" s="26"/>
      <c r="L131" s="26"/>
      <c r="M131" s="31"/>
    </row>
    <row r="132" customFormat="false" ht="21" hidden="false" customHeight="true" outlineLevel="0" collapsed="false">
      <c r="A132" s="24" t="str">
        <f aca="false">IF(B132="","",ROW()-5)</f>
        <v/>
      </c>
      <c r="B132" s="25"/>
      <c r="C132" s="24" t="str">
        <f aca="false">IF(B132="","",CHOOSE(WEEKDAY(B132,2),"월","화","수","목","금","토","일"))</f>
        <v/>
      </c>
      <c r="D132" s="26"/>
      <c r="E132" s="27"/>
      <c r="F132" s="28"/>
      <c r="G132" s="25"/>
      <c r="H132" s="29" t="str">
        <f aca="false">IF(OR(B132="",D132=""),"",IF(G132="",B132,G132)+IFERROR(VLOOKUP(D132,설정!$B$13:$C$27,2,FALSE()),0)+IF(AND(D132="일반의료폐기물",설정!$C$9="예"),15,0))</f>
        <v/>
      </c>
      <c r="I132" s="30" t="str">
        <f aca="true">IF(H132="","",IF(J132&lt;&gt;"",0,H132-TODAY()))</f>
        <v/>
      </c>
      <c r="J132" s="25"/>
      <c r="K132" s="26"/>
      <c r="L132" s="26"/>
      <c r="M132" s="31"/>
    </row>
    <row r="133" customFormat="false" ht="21" hidden="false" customHeight="true" outlineLevel="0" collapsed="false">
      <c r="A133" s="24" t="str">
        <f aca="false">IF(B133="","",ROW()-5)</f>
        <v/>
      </c>
      <c r="B133" s="25"/>
      <c r="C133" s="24" t="str">
        <f aca="false">IF(B133="","",CHOOSE(WEEKDAY(B133,2),"월","화","수","목","금","토","일"))</f>
        <v/>
      </c>
      <c r="D133" s="26"/>
      <c r="E133" s="27"/>
      <c r="F133" s="28"/>
      <c r="G133" s="25"/>
      <c r="H133" s="29" t="str">
        <f aca="false">IF(OR(B133="",D133=""),"",IF(G133="",B133,G133)+IFERROR(VLOOKUP(D133,설정!$B$13:$C$27,2,FALSE()),0)+IF(AND(D133="일반의료폐기물",설정!$C$9="예"),15,0))</f>
        <v/>
      </c>
      <c r="I133" s="30" t="str">
        <f aca="true">IF(H133="","",IF(J133&lt;&gt;"",0,H133-TODAY()))</f>
        <v/>
      </c>
      <c r="J133" s="25"/>
      <c r="K133" s="26"/>
      <c r="L133" s="26"/>
      <c r="M133" s="31"/>
    </row>
    <row r="134" customFormat="false" ht="21" hidden="false" customHeight="true" outlineLevel="0" collapsed="false">
      <c r="A134" s="24" t="str">
        <f aca="false">IF(B134="","",ROW()-5)</f>
        <v/>
      </c>
      <c r="B134" s="25"/>
      <c r="C134" s="24" t="str">
        <f aca="false">IF(B134="","",CHOOSE(WEEKDAY(B134,2),"월","화","수","목","금","토","일"))</f>
        <v/>
      </c>
      <c r="D134" s="26"/>
      <c r="E134" s="27"/>
      <c r="F134" s="28"/>
      <c r="G134" s="25"/>
      <c r="H134" s="29" t="str">
        <f aca="false">IF(OR(B134="",D134=""),"",IF(G134="",B134,G134)+IFERROR(VLOOKUP(D134,설정!$B$13:$C$27,2,FALSE()),0)+IF(AND(D134="일반의료폐기물",설정!$C$9="예"),15,0))</f>
        <v/>
      </c>
      <c r="I134" s="30" t="str">
        <f aca="true">IF(H134="","",IF(J134&lt;&gt;"",0,H134-TODAY()))</f>
        <v/>
      </c>
      <c r="J134" s="25"/>
      <c r="K134" s="26"/>
      <c r="L134" s="26"/>
      <c r="M134" s="31"/>
    </row>
    <row r="135" customFormat="false" ht="21" hidden="false" customHeight="true" outlineLevel="0" collapsed="false">
      <c r="A135" s="24" t="str">
        <f aca="false">IF(B135="","",ROW()-5)</f>
        <v/>
      </c>
      <c r="B135" s="25"/>
      <c r="C135" s="24" t="str">
        <f aca="false">IF(B135="","",CHOOSE(WEEKDAY(B135,2),"월","화","수","목","금","토","일"))</f>
        <v/>
      </c>
      <c r="D135" s="26"/>
      <c r="E135" s="27"/>
      <c r="F135" s="28"/>
      <c r="G135" s="25"/>
      <c r="H135" s="29" t="str">
        <f aca="false">IF(OR(B135="",D135=""),"",IF(G135="",B135,G135)+IFERROR(VLOOKUP(D135,설정!$B$13:$C$27,2,FALSE()),0)+IF(AND(D135="일반의료폐기물",설정!$C$9="예"),15,0))</f>
        <v/>
      </c>
      <c r="I135" s="30" t="str">
        <f aca="true">IF(H135="","",IF(J135&lt;&gt;"",0,H135-TODAY()))</f>
        <v/>
      </c>
      <c r="J135" s="25"/>
      <c r="K135" s="26"/>
      <c r="L135" s="26"/>
      <c r="M135" s="31"/>
    </row>
    <row r="136" customFormat="false" ht="21" hidden="false" customHeight="true" outlineLevel="0" collapsed="false">
      <c r="A136" s="24" t="str">
        <f aca="false">IF(B136="","",ROW()-5)</f>
        <v/>
      </c>
      <c r="B136" s="25"/>
      <c r="C136" s="24" t="str">
        <f aca="false">IF(B136="","",CHOOSE(WEEKDAY(B136,2),"월","화","수","목","금","토","일"))</f>
        <v/>
      </c>
      <c r="D136" s="26"/>
      <c r="E136" s="27"/>
      <c r="F136" s="28"/>
      <c r="G136" s="25"/>
      <c r="H136" s="29" t="str">
        <f aca="false">IF(OR(B136="",D136=""),"",IF(G136="",B136,G136)+IFERROR(VLOOKUP(D136,설정!$B$13:$C$27,2,FALSE()),0)+IF(AND(D136="일반의료폐기물",설정!$C$9="예"),15,0))</f>
        <v/>
      </c>
      <c r="I136" s="30" t="str">
        <f aca="true">IF(H136="","",IF(J136&lt;&gt;"",0,H136-TODAY()))</f>
        <v/>
      </c>
      <c r="J136" s="25"/>
      <c r="K136" s="26"/>
      <c r="L136" s="26"/>
      <c r="M136" s="31"/>
    </row>
    <row r="137" customFormat="false" ht="21" hidden="false" customHeight="true" outlineLevel="0" collapsed="false">
      <c r="A137" s="24" t="str">
        <f aca="false">IF(B137="","",ROW()-5)</f>
        <v/>
      </c>
      <c r="B137" s="25"/>
      <c r="C137" s="24" t="str">
        <f aca="false">IF(B137="","",CHOOSE(WEEKDAY(B137,2),"월","화","수","목","금","토","일"))</f>
        <v/>
      </c>
      <c r="D137" s="26"/>
      <c r="E137" s="27"/>
      <c r="F137" s="28"/>
      <c r="G137" s="25"/>
      <c r="H137" s="29" t="str">
        <f aca="false">IF(OR(B137="",D137=""),"",IF(G137="",B137,G137)+IFERROR(VLOOKUP(D137,설정!$B$13:$C$27,2,FALSE()),0)+IF(AND(D137="일반의료폐기물",설정!$C$9="예"),15,0))</f>
        <v/>
      </c>
      <c r="I137" s="30" t="str">
        <f aca="true">IF(H137="","",IF(J137&lt;&gt;"",0,H137-TODAY()))</f>
        <v/>
      </c>
      <c r="J137" s="25"/>
      <c r="K137" s="26"/>
      <c r="L137" s="26"/>
      <c r="M137" s="31"/>
    </row>
    <row r="138" customFormat="false" ht="21" hidden="false" customHeight="true" outlineLevel="0" collapsed="false">
      <c r="A138" s="24" t="str">
        <f aca="false">IF(B138="","",ROW()-5)</f>
        <v/>
      </c>
      <c r="B138" s="25"/>
      <c r="C138" s="24" t="str">
        <f aca="false">IF(B138="","",CHOOSE(WEEKDAY(B138,2),"월","화","수","목","금","토","일"))</f>
        <v/>
      </c>
      <c r="D138" s="26"/>
      <c r="E138" s="27"/>
      <c r="F138" s="28"/>
      <c r="G138" s="25"/>
      <c r="H138" s="29" t="str">
        <f aca="false">IF(OR(B138="",D138=""),"",IF(G138="",B138,G138)+IFERROR(VLOOKUP(D138,설정!$B$13:$C$27,2,FALSE()),0)+IF(AND(D138="일반의료폐기물",설정!$C$9="예"),15,0))</f>
        <v/>
      </c>
      <c r="I138" s="30" t="str">
        <f aca="true">IF(H138="","",IF(J138&lt;&gt;"",0,H138-TODAY()))</f>
        <v/>
      </c>
      <c r="J138" s="25"/>
      <c r="K138" s="26"/>
      <c r="L138" s="26"/>
      <c r="M138" s="31"/>
    </row>
    <row r="139" customFormat="false" ht="21" hidden="false" customHeight="true" outlineLevel="0" collapsed="false">
      <c r="A139" s="24" t="str">
        <f aca="false">IF(B139="","",ROW()-5)</f>
        <v/>
      </c>
      <c r="B139" s="25"/>
      <c r="C139" s="24" t="str">
        <f aca="false">IF(B139="","",CHOOSE(WEEKDAY(B139,2),"월","화","수","목","금","토","일"))</f>
        <v/>
      </c>
      <c r="D139" s="26"/>
      <c r="E139" s="27"/>
      <c r="F139" s="28"/>
      <c r="G139" s="25"/>
      <c r="H139" s="29" t="str">
        <f aca="false">IF(OR(B139="",D139=""),"",IF(G139="",B139,G139)+IFERROR(VLOOKUP(D139,설정!$B$13:$C$27,2,FALSE()),0)+IF(AND(D139="일반의료폐기물",설정!$C$9="예"),15,0))</f>
        <v/>
      </c>
      <c r="I139" s="30" t="str">
        <f aca="true">IF(H139="","",IF(J139&lt;&gt;"",0,H139-TODAY()))</f>
        <v/>
      </c>
      <c r="J139" s="25"/>
      <c r="K139" s="26"/>
      <c r="L139" s="26"/>
      <c r="M139" s="31"/>
    </row>
    <row r="140" customFormat="false" ht="21" hidden="false" customHeight="true" outlineLevel="0" collapsed="false">
      <c r="A140" s="24" t="str">
        <f aca="false">IF(B140="","",ROW()-5)</f>
        <v/>
      </c>
      <c r="B140" s="25"/>
      <c r="C140" s="24" t="str">
        <f aca="false">IF(B140="","",CHOOSE(WEEKDAY(B140,2),"월","화","수","목","금","토","일"))</f>
        <v/>
      </c>
      <c r="D140" s="26"/>
      <c r="E140" s="27"/>
      <c r="F140" s="28"/>
      <c r="G140" s="25"/>
      <c r="H140" s="29" t="str">
        <f aca="false">IF(OR(B140="",D140=""),"",IF(G140="",B140,G140)+IFERROR(VLOOKUP(D140,설정!$B$13:$C$27,2,FALSE()),0)+IF(AND(D140="일반의료폐기물",설정!$C$9="예"),15,0))</f>
        <v/>
      </c>
      <c r="I140" s="30" t="str">
        <f aca="true">IF(H140="","",IF(J140&lt;&gt;"",0,H140-TODAY()))</f>
        <v/>
      </c>
      <c r="J140" s="25"/>
      <c r="K140" s="26"/>
      <c r="L140" s="26"/>
      <c r="M140" s="31"/>
    </row>
    <row r="141" customFormat="false" ht="21" hidden="false" customHeight="true" outlineLevel="0" collapsed="false">
      <c r="A141" s="24" t="str">
        <f aca="false">IF(B141="","",ROW()-5)</f>
        <v/>
      </c>
      <c r="B141" s="25"/>
      <c r="C141" s="24" t="str">
        <f aca="false">IF(B141="","",CHOOSE(WEEKDAY(B141,2),"월","화","수","목","금","토","일"))</f>
        <v/>
      </c>
      <c r="D141" s="26"/>
      <c r="E141" s="27"/>
      <c r="F141" s="28"/>
      <c r="G141" s="25"/>
      <c r="H141" s="29" t="str">
        <f aca="false">IF(OR(B141="",D141=""),"",IF(G141="",B141,G141)+IFERROR(VLOOKUP(D141,설정!$B$13:$C$27,2,FALSE()),0)+IF(AND(D141="일반의료폐기물",설정!$C$9="예"),15,0))</f>
        <v/>
      </c>
      <c r="I141" s="30" t="str">
        <f aca="true">IF(H141="","",IF(J141&lt;&gt;"",0,H141-TODAY()))</f>
        <v/>
      </c>
      <c r="J141" s="25"/>
      <c r="K141" s="26"/>
      <c r="L141" s="26"/>
      <c r="M141" s="31"/>
    </row>
    <row r="142" customFormat="false" ht="21" hidden="false" customHeight="true" outlineLevel="0" collapsed="false">
      <c r="A142" s="24" t="str">
        <f aca="false">IF(B142="","",ROW()-5)</f>
        <v/>
      </c>
      <c r="B142" s="25"/>
      <c r="C142" s="24" t="str">
        <f aca="false">IF(B142="","",CHOOSE(WEEKDAY(B142,2),"월","화","수","목","금","토","일"))</f>
        <v/>
      </c>
      <c r="D142" s="26"/>
      <c r="E142" s="27"/>
      <c r="F142" s="28"/>
      <c r="G142" s="25"/>
      <c r="H142" s="29" t="str">
        <f aca="false">IF(OR(B142="",D142=""),"",IF(G142="",B142,G142)+IFERROR(VLOOKUP(D142,설정!$B$13:$C$27,2,FALSE()),0)+IF(AND(D142="일반의료폐기물",설정!$C$9="예"),15,0))</f>
        <v/>
      </c>
      <c r="I142" s="30" t="str">
        <f aca="true">IF(H142="","",IF(J142&lt;&gt;"",0,H142-TODAY()))</f>
        <v/>
      </c>
      <c r="J142" s="25"/>
      <c r="K142" s="26"/>
      <c r="L142" s="26"/>
      <c r="M142" s="31"/>
    </row>
    <row r="143" customFormat="false" ht="21" hidden="false" customHeight="true" outlineLevel="0" collapsed="false">
      <c r="A143" s="24" t="str">
        <f aca="false">IF(B143="","",ROW()-5)</f>
        <v/>
      </c>
      <c r="B143" s="25"/>
      <c r="C143" s="24" t="str">
        <f aca="false">IF(B143="","",CHOOSE(WEEKDAY(B143,2),"월","화","수","목","금","토","일"))</f>
        <v/>
      </c>
      <c r="D143" s="26"/>
      <c r="E143" s="27"/>
      <c r="F143" s="28"/>
      <c r="G143" s="25"/>
      <c r="H143" s="29" t="str">
        <f aca="false">IF(OR(B143="",D143=""),"",IF(G143="",B143,G143)+IFERROR(VLOOKUP(D143,설정!$B$13:$C$27,2,FALSE()),0)+IF(AND(D143="일반의료폐기물",설정!$C$9="예"),15,0))</f>
        <v/>
      </c>
      <c r="I143" s="30" t="str">
        <f aca="true">IF(H143="","",IF(J143&lt;&gt;"",0,H143-TODAY()))</f>
        <v/>
      </c>
      <c r="J143" s="25"/>
      <c r="K143" s="26"/>
      <c r="L143" s="26"/>
      <c r="M143" s="31"/>
    </row>
    <row r="144" customFormat="false" ht="21" hidden="false" customHeight="true" outlineLevel="0" collapsed="false">
      <c r="A144" s="24" t="str">
        <f aca="false">IF(B144="","",ROW()-5)</f>
        <v/>
      </c>
      <c r="B144" s="25"/>
      <c r="C144" s="24" t="str">
        <f aca="false">IF(B144="","",CHOOSE(WEEKDAY(B144,2),"월","화","수","목","금","토","일"))</f>
        <v/>
      </c>
      <c r="D144" s="26"/>
      <c r="E144" s="27"/>
      <c r="F144" s="28"/>
      <c r="G144" s="25"/>
      <c r="H144" s="29" t="str">
        <f aca="false">IF(OR(B144="",D144=""),"",IF(G144="",B144,G144)+IFERROR(VLOOKUP(D144,설정!$B$13:$C$27,2,FALSE()),0)+IF(AND(D144="일반의료폐기물",설정!$C$9="예"),15,0))</f>
        <v/>
      </c>
      <c r="I144" s="30" t="str">
        <f aca="true">IF(H144="","",IF(J144&lt;&gt;"",0,H144-TODAY()))</f>
        <v/>
      </c>
      <c r="J144" s="25"/>
      <c r="K144" s="26"/>
      <c r="L144" s="26"/>
      <c r="M144" s="31"/>
    </row>
    <row r="145" customFormat="false" ht="21" hidden="false" customHeight="true" outlineLevel="0" collapsed="false">
      <c r="A145" s="24" t="str">
        <f aca="false">IF(B145="","",ROW()-5)</f>
        <v/>
      </c>
      <c r="B145" s="25"/>
      <c r="C145" s="24" t="str">
        <f aca="false">IF(B145="","",CHOOSE(WEEKDAY(B145,2),"월","화","수","목","금","토","일"))</f>
        <v/>
      </c>
      <c r="D145" s="26"/>
      <c r="E145" s="27"/>
      <c r="F145" s="28"/>
      <c r="G145" s="25"/>
      <c r="H145" s="29" t="str">
        <f aca="false">IF(OR(B145="",D145=""),"",IF(G145="",B145,G145)+IFERROR(VLOOKUP(D145,설정!$B$13:$C$27,2,FALSE()),0)+IF(AND(D145="일반의료폐기물",설정!$C$9="예"),15,0))</f>
        <v/>
      </c>
      <c r="I145" s="30" t="str">
        <f aca="true">IF(H145="","",IF(J145&lt;&gt;"",0,H145-TODAY()))</f>
        <v/>
      </c>
      <c r="J145" s="25"/>
      <c r="K145" s="26"/>
      <c r="L145" s="26"/>
      <c r="M145" s="31"/>
    </row>
    <row r="146" customFormat="false" ht="21" hidden="false" customHeight="true" outlineLevel="0" collapsed="false">
      <c r="A146" s="24" t="str">
        <f aca="false">IF(B146="","",ROW()-5)</f>
        <v/>
      </c>
      <c r="B146" s="25"/>
      <c r="C146" s="24" t="str">
        <f aca="false">IF(B146="","",CHOOSE(WEEKDAY(B146,2),"월","화","수","목","금","토","일"))</f>
        <v/>
      </c>
      <c r="D146" s="26"/>
      <c r="E146" s="27"/>
      <c r="F146" s="28"/>
      <c r="G146" s="25"/>
      <c r="H146" s="29" t="str">
        <f aca="false">IF(OR(B146="",D146=""),"",IF(G146="",B146,G146)+IFERROR(VLOOKUP(D146,설정!$B$13:$C$27,2,FALSE()),0)+IF(AND(D146="일반의료폐기물",설정!$C$9="예"),15,0))</f>
        <v/>
      </c>
      <c r="I146" s="30" t="str">
        <f aca="true">IF(H146="","",IF(J146&lt;&gt;"",0,H146-TODAY()))</f>
        <v/>
      </c>
      <c r="J146" s="25"/>
      <c r="K146" s="26"/>
      <c r="L146" s="26"/>
      <c r="M146" s="31"/>
    </row>
    <row r="147" customFormat="false" ht="21" hidden="false" customHeight="true" outlineLevel="0" collapsed="false">
      <c r="A147" s="24" t="str">
        <f aca="false">IF(B147="","",ROW()-5)</f>
        <v/>
      </c>
      <c r="B147" s="25"/>
      <c r="C147" s="24" t="str">
        <f aca="false">IF(B147="","",CHOOSE(WEEKDAY(B147,2),"월","화","수","목","금","토","일"))</f>
        <v/>
      </c>
      <c r="D147" s="26"/>
      <c r="E147" s="27"/>
      <c r="F147" s="28"/>
      <c r="G147" s="25"/>
      <c r="H147" s="29" t="str">
        <f aca="false">IF(OR(B147="",D147=""),"",IF(G147="",B147,G147)+IFERROR(VLOOKUP(D147,설정!$B$13:$C$27,2,FALSE()),0)+IF(AND(D147="일반의료폐기물",설정!$C$9="예"),15,0))</f>
        <v/>
      </c>
      <c r="I147" s="30" t="str">
        <f aca="true">IF(H147="","",IF(J147&lt;&gt;"",0,H147-TODAY()))</f>
        <v/>
      </c>
      <c r="J147" s="25"/>
      <c r="K147" s="26"/>
      <c r="L147" s="26"/>
      <c r="M147" s="31"/>
    </row>
    <row r="148" customFormat="false" ht="21" hidden="false" customHeight="true" outlineLevel="0" collapsed="false">
      <c r="A148" s="24" t="str">
        <f aca="false">IF(B148="","",ROW()-5)</f>
        <v/>
      </c>
      <c r="B148" s="25"/>
      <c r="C148" s="24" t="str">
        <f aca="false">IF(B148="","",CHOOSE(WEEKDAY(B148,2),"월","화","수","목","금","토","일"))</f>
        <v/>
      </c>
      <c r="D148" s="26"/>
      <c r="E148" s="27"/>
      <c r="F148" s="28"/>
      <c r="G148" s="25"/>
      <c r="H148" s="29" t="str">
        <f aca="false">IF(OR(B148="",D148=""),"",IF(G148="",B148,G148)+IFERROR(VLOOKUP(D148,설정!$B$13:$C$27,2,FALSE()),0)+IF(AND(D148="일반의료폐기물",설정!$C$9="예"),15,0))</f>
        <v/>
      </c>
      <c r="I148" s="30" t="str">
        <f aca="true">IF(H148="","",IF(J148&lt;&gt;"",0,H148-TODAY()))</f>
        <v/>
      </c>
      <c r="J148" s="25"/>
      <c r="K148" s="26"/>
      <c r="L148" s="26"/>
      <c r="M148" s="31"/>
    </row>
    <row r="149" customFormat="false" ht="21" hidden="false" customHeight="true" outlineLevel="0" collapsed="false">
      <c r="A149" s="24" t="str">
        <f aca="false">IF(B149="","",ROW()-5)</f>
        <v/>
      </c>
      <c r="B149" s="25"/>
      <c r="C149" s="24" t="str">
        <f aca="false">IF(B149="","",CHOOSE(WEEKDAY(B149,2),"월","화","수","목","금","토","일"))</f>
        <v/>
      </c>
      <c r="D149" s="26"/>
      <c r="E149" s="27"/>
      <c r="F149" s="28"/>
      <c r="G149" s="25"/>
      <c r="H149" s="29" t="str">
        <f aca="false">IF(OR(B149="",D149=""),"",IF(G149="",B149,G149)+IFERROR(VLOOKUP(D149,설정!$B$13:$C$27,2,FALSE()),0)+IF(AND(D149="일반의료폐기물",설정!$C$9="예"),15,0))</f>
        <v/>
      </c>
      <c r="I149" s="30" t="str">
        <f aca="true">IF(H149="","",IF(J149&lt;&gt;"",0,H149-TODAY()))</f>
        <v/>
      </c>
      <c r="J149" s="25"/>
      <c r="K149" s="26"/>
      <c r="L149" s="26"/>
      <c r="M149" s="31"/>
    </row>
    <row r="150" customFormat="false" ht="21" hidden="false" customHeight="true" outlineLevel="0" collapsed="false">
      <c r="A150" s="24" t="str">
        <f aca="false">IF(B150="","",ROW()-5)</f>
        <v/>
      </c>
      <c r="B150" s="25"/>
      <c r="C150" s="24" t="str">
        <f aca="false">IF(B150="","",CHOOSE(WEEKDAY(B150,2),"월","화","수","목","금","토","일"))</f>
        <v/>
      </c>
      <c r="D150" s="26"/>
      <c r="E150" s="27"/>
      <c r="F150" s="28"/>
      <c r="G150" s="25"/>
      <c r="H150" s="29" t="str">
        <f aca="false">IF(OR(B150="",D150=""),"",IF(G150="",B150,G150)+IFERROR(VLOOKUP(D150,설정!$B$13:$C$27,2,FALSE()),0)+IF(AND(D150="일반의료폐기물",설정!$C$9="예"),15,0))</f>
        <v/>
      </c>
      <c r="I150" s="30" t="str">
        <f aca="true">IF(H150="","",IF(J150&lt;&gt;"",0,H150-TODAY()))</f>
        <v/>
      </c>
      <c r="J150" s="25"/>
      <c r="K150" s="26"/>
      <c r="L150" s="26"/>
      <c r="M150" s="31"/>
    </row>
    <row r="151" customFormat="false" ht="21" hidden="false" customHeight="true" outlineLevel="0" collapsed="false">
      <c r="A151" s="24" t="str">
        <f aca="false">IF(B151="","",ROW()-5)</f>
        <v/>
      </c>
      <c r="B151" s="25"/>
      <c r="C151" s="24" t="str">
        <f aca="false">IF(B151="","",CHOOSE(WEEKDAY(B151,2),"월","화","수","목","금","토","일"))</f>
        <v/>
      </c>
      <c r="D151" s="26"/>
      <c r="E151" s="27"/>
      <c r="F151" s="28"/>
      <c r="G151" s="25"/>
      <c r="H151" s="29" t="str">
        <f aca="false">IF(OR(B151="",D151=""),"",IF(G151="",B151,G151)+IFERROR(VLOOKUP(D151,설정!$B$13:$C$27,2,FALSE()),0)+IF(AND(D151="일반의료폐기물",설정!$C$9="예"),15,0))</f>
        <v/>
      </c>
      <c r="I151" s="30" t="str">
        <f aca="true">IF(H151="","",IF(J151&lt;&gt;"",0,H151-TODAY()))</f>
        <v/>
      </c>
      <c r="J151" s="25"/>
      <c r="K151" s="26"/>
      <c r="L151" s="26"/>
      <c r="M151" s="31"/>
    </row>
    <row r="152" customFormat="false" ht="21" hidden="false" customHeight="true" outlineLevel="0" collapsed="false">
      <c r="A152" s="24" t="str">
        <f aca="false">IF(B152="","",ROW()-5)</f>
        <v/>
      </c>
      <c r="B152" s="25"/>
      <c r="C152" s="24" t="str">
        <f aca="false">IF(B152="","",CHOOSE(WEEKDAY(B152,2),"월","화","수","목","금","토","일"))</f>
        <v/>
      </c>
      <c r="D152" s="26"/>
      <c r="E152" s="27"/>
      <c r="F152" s="28"/>
      <c r="G152" s="25"/>
      <c r="H152" s="29" t="str">
        <f aca="false">IF(OR(B152="",D152=""),"",IF(G152="",B152,G152)+IFERROR(VLOOKUP(D152,설정!$B$13:$C$27,2,FALSE()),0)+IF(AND(D152="일반의료폐기물",설정!$C$9="예"),15,0))</f>
        <v/>
      </c>
      <c r="I152" s="30" t="str">
        <f aca="true">IF(H152="","",IF(J152&lt;&gt;"",0,H152-TODAY()))</f>
        <v/>
      </c>
      <c r="J152" s="25"/>
      <c r="K152" s="26"/>
      <c r="L152" s="26"/>
      <c r="M152" s="31"/>
    </row>
    <row r="153" customFormat="false" ht="21" hidden="false" customHeight="true" outlineLevel="0" collapsed="false">
      <c r="A153" s="24" t="str">
        <f aca="false">IF(B153="","",ROW()-5)</f>
        <v/>
      </c>
      <c r="B153" s="25"/>
      <c r="C153" s="24" t="str">
        <f aca="false">IF(B153="","",CHOOSE(WEEKDAY(B153,2),"월","화","수","목","금","토","일"))</f>
        <v/>
      </c>
      <c r="D153" s="26"/>
      <c r="E153" s="27"/>
      <c r="F153" s="28"/>
      <c r="G153" s="25"/>
      <c r="H153" s="29" t="str">
        <f aca="false">IF(OR(B153="",D153=""),"",IF(G153="",B153,G153)+IFERROR(VLOOKUP(D153,설정!$B$13:$C$27,2,FALSE()),0)+IF(AND(D153="일반의료폐기물",설정!$C$9="예"),15,0))</f>
        <v/>
      </c>
      <c r="I153" s="30" t="str">
        <f aca="true">IF(H153="","",IF(J153&lt;&gt;"",0,H153-TODAY()))</f>
        <v/>
      </c>
      <c r="J153" s="25"/>
      <c r="K153" s="26"/>
      <c r="L153" s="26"/>
      <c r="M153" s="31"/>
    </row>
    <row r="154" customFormat="false" ht="21" hidden="false" customHeight="true" outlineLevel="0" collapsed="false">
      <c r="A154" s="24" t="str">
        <f aca="false">IF(B154="","",ROW()-5)</f>
        <v/>
      </c>
      <c r="B154" s="25"/>
      <c r="C154" s="24" t="str">
        <f aca="false">IF(B154="","",CHOOSE(WEEKDAY(B154,2),"월","화","수","목","금","토","일"))</f>
        <v/>
      </c>
      <c r="D154" s="26"/>
      <c r="E154" s="27"/>
      <c r="F154" s="28"/>
      <c r="G154" s="25"/>
      <c r="H154" s="29" t="str">
        <f aca="false">IF(OR(B154="",D154=""),"",IF(G154="",B154,G154)+IFERROR(VLOOKUP(D154,설정!$B$13:$C$27,2,FALSE()),0)+IF(AND(D154="일반의료폐기물",설정!$C$9="예"),15,0))</f>
        <v/>
      </c>
      <c r="I154" s="30" t="str">
        <f aca="true">IF(H154="","",IF(J154&lt;&gt;"",0,H154-TODAY()))</f>
        <v/>
      </c>
      <c r="J154" s="25"/>
      <c r="K154" s="26"/>
      <c r="L154" s="26"/>
      <c r="M154" s="31"/>
    </row>
    <row r="155" customFormat="false" ht="21" hidden="false" customHeight="true" outlineLevel="0" collapsed="false">
      <c r="A155" s="24" t="str">
        <f aca="false">IF(B155="","",ROW()-5)</f>
        <v/>
      </c>
      <c r="B155" s="25"/>
      <c r="C155" s="24" t="str">
        <f aca="false">IF(B155="","",CHOOSE(WEEKDAY(B155,2),"월","화","수","목","금","토","일"))</f>
        <v/>
      </c>
      <c r="D155" s="26"/>
      <c r="E155" s="27"/>
      <c r="F155" s="28"/>
      <c r="G155" s="25"/>
      <c r="H155" s="29" t="str">
        <f aca="false">IF(OR(B155="",D155=""),"",IF(G155="",B155,G155)+IFERROR(VLOOKUP(D155,설정!$B$13:$C$27,2,FALSE()),0)+IF(AND(D155="일반의료폐기물",설정!$C$9="예"),15,0))</f>
        <v/>
      </c>
      <c r="I155" s="30" t="str">
        <f aca="true">IF(H155="","",IF(J155&lt;&gt;"",0,H155-TODAY()))</f>
        <v/>
      </c>
      <c r="J155" s="25"/>
      <c r="K155" s="26"/>
      <c r="L155" s="26"/>
      <c r="M155" s="31"/>
    </row>
    <row r="156" customFormat="false" ht="21" hidden="false" customHeight="true" outlineLevel="0" collapsed="false">
      <c r="A156" s="24" t="str">
        <f aca="false">IF(B156="","",ROW()-5)</f>
        <v/>
      </c>
      <c r="B156" s="25"/>
      <c r="C156" s="24" t="str">
        <f aca="false">IF(B156="","",CHOOSE(WEEKDAY(B156,2),"월","화","수","목","금","토","일"))</f>
        <v/>
      </c>
      <c r="D156" s="26"/>
      <c r="E156" s="27"/>
      <c r="F156" s="28"/>
      <c r="G156" s="25"/>
      <c r="H156" s="29" t="str">
        <f aca="false">IF(OR(B156="",D156=""),"",IF(G156="",B156,G156)+IFERROR(VLOOKUP(D156,설정!$B$13:$C$27,2,FALSE()),0)+IF(AND(D156="일반의료폐기물",설정!$C$9="예"),15,0))</f>
        <v/>
      </c>
      <c r="I156" s="30" t="str">
        <f aca="true">IF(H156="","",IF(J156&lt;&gt;"",0,H156-TODAY()))</f>
        <v/>
      </c>
      <c r="J156" s="25"/>
      <c r="K156" s="26"/>
      <c r="L156" s="26"/>
      <c r="M156" s="31"/>
    </row>
    <row r="157" customFormat="false" ht="21" hidden="false" customHeight="true" outlineLevel="0" collapsed="false">
      <c r="A157" s="24" t="str">
        <f aca="false">IF(B157="","",ROW()-5)</f>
        <v/>
      </c>
      <c r="B157" s="25"/>
      <c r="C157" s="24" t="str">
        <f aca="false">IF(B157="","",CHOOSE(WEEKDAY(B157,2),"월","화","수","목","금","토","일"))</f>
        <v/>
      </c>
      <c r="D157" s="26"/>
      <c r="E157" s="27"/>
      <c r="F157" s="28"/>
      <c r="G157" s="25"/>
      <c r="H157" s="29" t="str">
        <f aca="false">IF(OR(B157="",D157=""),"",IF(G157="",B157,G157)+IFERROR(VLOOKUP(D157,설정!$B$13:$C$27,2,FALSE()),0)+IF(AND(D157="일반의료폐기물",설정!$C$9="예"),15,0))</f>
        <v/>
      </c>
      <c r="I157" s="30" t="str">
        <f aca="true">IF(H157="","",IF(J157&lt;&gt;"",0,H157-TODAY()))</f>
        <v/>
      </c>
      <c r="J157" s="25"/>
      <c r="K157" s="26"/>
      <c r="L157" s="26"/>
      <c r="M157" s="31"/>
    </row>
    <row r="158" customFormat="false" ht="21" hidden="false" customHeight="true" outlineLevel="0" collapsed="false">
      <c r="A158" s="24" t="str">
        <f aca="false">IF(B158="","",ROW()-5)</f>
        <v/>
      </c>
      <c r="B158" s="25"/>
      <c r="C158" s="24" t="str">
        <f aca="false">IF(B158="","",CHOOSE(WEEKDAY(B158,2),"월","화","수","목","금","토","일"))</f>
        <v/>
      </c>
      <c r="D158" s="26"/>
      <c r="E158" s="27"/>
      <c r="F158" s="28"/>
      <c r="G158" s="25"/>
      <c r="H158" s="29" t="str">
        <f aca="false">IF(OR(B158="",D158=""),"",IF(G158="",B158,G158)+IFERROR(VLOOKUP(D158,설정!$B$13:$C$27,2,FALSE()),0)+IF(AND(D158="일반의료폐기물",설정!$C$9="예"),15,0))</f>
        <v/>
      </c>
      <c r="I158" s="30" t="str">
        <f aca="true">IF(H158="","",IF(J158&lt;&gt;"",0,H158-TODAY()))</f>
        <v/>
      </c>
      <c r="J158" s="25"/>
      <c r="K158" s="26"/>
      <c r="L158" s="26"/>
      <c r="M158" s="31"/>
    </row>
    <row r="159" customFormat="false" ht="21" hidden="false" customHeight="true" outlineLevel="0" collapsed="false">
      <c r="A159" s="24" t="str">
        <f aca="false">IF(B159="","",ROW()-5)</f>
        <v/>
      </c>
      <c r="B159" s="25"/>
      <c r="C159" s="24" t="str">
        <f aca="false">IF(B159="","",CHOOSE(WEEKDAY(B159,2),"월","화","수","목","금","토","일"))</f>
        <v/>
      </c>
      <c r="D159" s="26"/>
      <c r="E159" s="27"/>
      <c r="F159" s="28"/>
      <c r="G159" s="25"/>
      <c r="H159" s="29" t="str">
        <f aca="false">IF(OR(B159="",D159=""),"",IF(G159="",B159,G159)+IFERROR(VLOOKUP(D159,설정!$B$13:$C$27,2,FALSE()),0)+IF(AND(D159="일반의료폐기물",설정!$C$9="예"),15,0))</f>
        <v/>
      </c>
      <c r="I159" s="30" t="str">
        <f aca="true">IF(H159="","",IF(J159&lt;&gt;"",0,H159-TODAY()))</f>
        <v/>
      </c>
      <c r="J159" s="25"/>
      <c r="K159" s="26"/>
      <c r="L159" s="26"/>
      <c r="M159" s="31"/>
    </row>
    <row r="160" customFormat="false" ht="21" hidden="false" customHeight="true" outlineLevel="0" collapsed="false">
      <c r="A160" s="24" t="str">
        <f aca="false">IF(B160="","",ROW()-5)</f>
        <v/>
      </c>
      <c r="B160" s="25"/>
      <c r="C160" s="24" t="str">
        <f aca="false">IF(B160="","",CHOOSE(WEEKDAY(B160,2),"월","화","수","목","금","토","일"))</f>
        <v/>
      </c>
      <c r="D160" s="26"/>
      <c r="E160" s="27"/>
      <c r="F160" s="28"/>
      <c r="G160" s="25"/>
      <c r="H160" s="29" t="str">
        <f aca="false">IF(OR(B160="",D160=""),"",IF(G160="",B160,G160)+IFERROR(VLOOKUP(D160,설정!$B$13:$C$27,2,FALSE()),0)+IF(AND(D160="일반의료폐기물",설정!$C$9="예"),15,0))</f>
        <v/>
      </c>
      <c r="I160" s="30" t="str">
        <f aca="true">IF(H160="","",IF(J160&lt;&gt;"",0,H160-TODAY()))</f>
        <v/>
      </c>
      <c r="J160" s="25"/>
      <c r="K160" s="26"/>
      <c r="L160" s="26"/>
      <c r="M160" s="31"/>
    </row>
    <row r="161" customFormat="false" ht="21" hidden="false" customHeight="true" outlineLevel="0" collapsed="false">
      <c r="A161" s="24" t="str">
        <f aca="false">IF(B161="","",ROW()-5)</f>
        <v/>
      </c>
      <c r="B161" s="25"/>
      <c r="C161" s="24" t="str">
        <f aca="false">IF(B161="","",CHOOSE(WEEKDAY(B161,2),"월","화","수","목","금","토","일"))</f>
        <v/>
      </c>
      <c r="D161" s="26"/>
      <c r="E161" s="27"/>
      <c r="F161" s="28"/>
      <c r="G161" s="25"/>
      <c r="H161" s="29" t="str">
        <f aca="false">IF(OR(B161="",D161=""),"",IF(G161="",B161,G161)+IFERROR(VLOOKUP(D161,설정!$B$13:$C$27,2,FALSE()),0)+IF(AND(D161="일반의료폐기물",설정!$C$9="예"),15,0))</f>
        <v/>
      </c>
      <c r="I161" s="30" t="str">
        <f aca="true">IF(H161="","",IF(J161&lt;&gt;"",0,H161-TODAY()))</f>
        <v/>
      </c>
      <c r="J161" s="25"/>
      <c r="K161" s="26"/>
      <c r="L161" s="26"/>
      <c r="M161" s="31"/>
    </row>
    <row r="162" customFormat="false" ht="21" hidden="false" customHeight="true" outlineLevel="0" collapsed="false">
      <c r="A162" s="24" t="str">
        <f aca="false">IF(B162="","",ROW()-5)</f>
        <v/>
      </c>
      <c r="B162" s="25"/>
      <c r="C162" s="24" t="str">
        <f aca="false">IF(B162="","",CHOOSE(WEEKDAY(B162,2),"월","화","수","목","금","토","일"))</f>
        <v/>
      </c>
      <c r="D162" s="26"/>
      <c r="E162" s="27"/>
      <c r="F162" s="28"/>
      <c r="G162" s="25"/>
      <c r="H162" s="29" t="str">
        <f aca="false">IF(OR(B162="",D162=""),"",IF(G162="",B162,G162)+IFERROR(VLOOKUP(D162,설정!$B$13:$C$27,2,FALSE()),0)+IF(AND(D162="일반의료폐기물",설정!$C$9="예"),15,0))</f>
        <v/>
      </c>
      <c r="I162" s="30" t="str">
        <f aca="true">IF(H162="","",IF(J162&lt;&gt;"",0,H162-TODAY()))</f>
        <v/>
      </c>
      <c r="J162" s="25"/>
      <c r="K162" s="26"/>
      <c r="L162" s="26"/>
      <c r="M162" s="31"/>
    </row>
    <row r="163" customFormat="false" ht="21" hidden="false" customHeight="true" outlineLevel="0" collapsed="false">
      <c r="A163" s="24" t="str">
        <f aca="false">IF(B163="","",ROW()-5)</f>
        <v/>
      </c>
      <c r="B163" s="25"/>
      <c r="C163" s="24" t="str">
        <f aca="false">IF(B163="","",CHOOSE(WEEKDAY(B163,2),"월","화","수","목","금","토","일"))</f>
        <v/>
      </c>
      <c r="D163" s="26"/>
      <c r="E163" s="27"/>
      <c r="F163" s="28"/>
      <c r="G163" s="25"/>
      <c r="H163" s="29" t="str">
        <f aca="false">IF(OR(B163="",D163=""),"",IF(G163="",B163,G163)+IFERROR(VLOOKUP(D163,설정!$B$13:$C$27,2,FALSE()),0)+IF(AND(D163="일반의료폐기물",설정!$C$9="예"),15,0))</f>
        <v/>
      </c>
      <c r="I163" s="30" t="str">
        <f aca="true">IF(H163="","",IF(J163&lt;&gt;"",0,H163-TODAY()))</f>
        <v/>
      </c>
      <c r="J163" s="25"/>
      <c r="K163" s="26"/>
      <c r="L163" s="26"/>
      <c r="M163" s="31"/>
    </row>
    <row r="164" customFormat="false" ht="21" hidden="false" customHeight="true" outlineLevel="0" collapsed="false">
      <c r="A164" s="24" t="str">
        <f aca="false">IF(B164="","",ROW()-5)</f>
        <v/>
      </c>
      <c r="B164" s="25"/>
      <c r="C164" s="24" t="str">
        <f aca="false">IF(B164="","",CHOOSE(WEEKDAY(B164,2),"월","화","수","목","금","토","일"))</f>
        <v/>
      </c>
      <c r="D164" s="26"/>
      <c r="E164" s="27"/>
      <c r="F164" s="28"/>
      <c r="G164" s="25"/>
      <c r="H164" s="29" t="str">
        <f aca="false">IF(OR(B164="",D164=""),"",IF(G164="",B164,G164)+IFERROR(VLOOKUP(D164,설정!$B$13:$C$27,2,FALSE()),0)+IF(AND(D164="일반의료폐기물",설정!$C$9="예"),15,0))</f>
        <v/>
      </c>
      <c r="I164" s="30" t="str">
        <f aca="true">IF(H164="","",IF(J164&lt;&gt;"",0,H164-TODAY()))</f>
        <v/>
      </c>
      <c r="J164" s="25"/>
      <c r="K164" s="26"/>
      <c r="L164" s="26"/>
      <c r="M164" s="31"/>
    </row>
    <row r="165" customFormat="false" ht="21" hidden="false" customHeight="true" outlineLevel="0" collapsed="false">
      <c r="A165" s="24" t="str">
        <f aca="false">IF(B165="","",ROW()-5)</f>
        <v/>
      </c>
      <c r="B165" s="25"/>
      <c r="C165" s="24" t="str">
        <f aca="false">IF(B165="","",CHOOSE(WEEKDAY(B165,2),"월","화","수","목","금","토","일"))</f>
        <v/>
      </c>
      <c r="D165" s="26"/>
      <c r="E165" s="27"/>
      <c r="F165" s="28"/>
      <c r="G165" s="25"/>
      <c r="H165" s="29" t="str">
        <f aca="false">IF(OR(B165="",D165=""),"",IF(G165="",B165,G165)+IFERROR(VLOOKUP(D165,설정!$B$13:$C$27,2,FALSE()),0)+IF(AND(D165="일반의료폐기물",설정!$C$9="예"),15,0))</f>
        <v/>
      </c>
      <c r="I165" s="30" t="str">
        <f aca="true">IF(H165="","",IF(J165&lt;&gt;"",0,H165-TODAY()))</f>
        <v/>
      </c>
      <c r="J165" s="25"/>
      <c r="K165" s="26"/>
      <c r="L165" s="26"/>
      <c r="M165" s="31"/>
    </row>
    <row r="166" customFormat="false" ht="21" hidden="false" customHeight="true" outlineLevel="0" collapsed="false">
      <c r="A166" s="24" t="str">
        <f aca="false">IF(B166="","",ROW()-5)</f>
        <v/>
      </c>
      <c r="B166" s="25"/>
      <c r="C166" s="24" t="str">
        <f aca="false">IF(B166="","",CHOOSE(WEEKDAY(B166,2),"월","화","수","목","금","토","일"))</f>
        <v/>
      </c>
      <c r="D166" s="26"/>
      <c r="E166" s="27"/>
      <c r="F166" s="28"/>
      <c r="G166" s="25"/>
      <c r="H166" s="29" t="str">
        <f aca="false">IF(OR(B166="",D166=""),"",IF(G166="",B166,G166)+IFERROR(VLOOKUP(D166,설정!$B$13:$C$27,2,FALSE()),0)+IF(AND(D166="일반의료폐기물",설정!$C$9="예"),15,0))</f>
        <v/>
      </c>
      <c r="I166" s="30" t="str">
        <f aca="true">IF(H166="","",IF(J166&lt;&gt;"",0,H166-TODAY()))</f>
        <v/>
      </c>
      <c r="J166" s="25"/>
      <c r="K166" s="26"/>
      <c r="L166" s="26"/>
      <c r="M166" s="31"/>
    </row>
    <row r="167" customFormat="false" ht="21" hidden="false" customHeight="true" outlineLevel="0" collapsed="false">
      <c r="A167" s="24" t="str">
        <f aca="false">IF(B167="","",ROW()-5)</f>
        <v/>
      </c>
      <c r="B167" s="25"/>
      <c r="C167" s="24" t="str">
        <f aca="false">IF(B167="","",CHOOSE(WEEKDAY(B167,2),"월","화","수","목","금","토","일"))</f>
        <v/>
      </c>
      <c r="D167" s="26"/>
      <c r="E167" s="27"/>
      <c r="F167" s="28"/>
      <c r="G167" s="25"/>
      <c r="H167" s="29" t="str">
        <f aca="false">IF(OR(B167="",D167=""),"",IF(G167="",B167,G167)+IFERROR(VLOOKUP(D167,설정!$B$13:$C$27,2,FALSE()),0)+IF(AND(D167="일반의료폐기물",설정!$C$9="예"),15,0))</f>
        <v/>
      </c>
      <c r="I167" s="30" t="str">
        <f aca="true">IF(H167="","",IF(J167&lt;&gt;"",0,H167-TODAY()))</f>
        <v/>
      </c>
      <c r="J167" s="25"/>
      <c r="K167" s="26"/>
      <c r="L167" s="26"/>
      <c r="M167" s="31"/>
    </row>
    <row r="168" customFormat="false" ht="21" hidden="false" customHeight="true" outlineLevel="0" collapsed="false">
      <c r="A168" s="24" t="str">
        <f aca="false">IF(B168="","",ROW()-5)</f>
        <v/>
      </c>
      <c r="B168" s="25"/>
      <c r="C168" s="24" t="str">
        <f aca="false">IF(B168="","",CHOOSE(WEEKDAY(B168,2),"월","화","수","목","금","토","일"))</f>
        <v/>
      </c>
      <c r="D168" s="26"/>
      <c r="E168" s="27"/>
      <c r="F168" s="28"/>
      <c r="G168" s="25"/>
      <c r="H168" s="29" t="str">
        <f aca="false">IF(OR(B168="",D168=""),"",IF(G168="",B168,G168)+IFERROR(VLOOKUP(D168,설정!$B$13:$C$27,2,FALSE()),0)+IF(AND(D168="일반의료폐기물",설정!$C$9="예"),15,0))</f>
        <v/>
      </c>
      <c r="I168" s="30" t="str">
        <f aca="true">IF(H168="","",IF(J168&lt;&gt;"",0,H168-TODAY()))</f>
        <v/>
      </c>
      <c r="J168" s="25"/>
      <c r="K168" s="26"/>
      <c r="L168" s="26"/>
      <c r="M168" s="31"/>
    </row>
    <row r="169" customFormat="false" ht="21" hidden="false" customHeight="true" outlineLevel="0" collapsed="false">
      <c r="A169" s="24" t="str">
        <f aca="false">IF(B169="","",ROW()-5)</f>
        <v/>
      </c>
      <c r="B169" s="25"/>
      <c r="C169" s="24" t="str">
        <f aca="false">IF(B169="","",CHOOSE(WEEKDAY(B169,2),"월","화","수","목","금","토","일"))</f>
        <v/>
      </c>
      <c r="D169" s="26"/>
      <c r="E169" s="27"/>
      <c r="F169" s="28"/>
      <c r="G169" s="25"/>
      <c r="H169" s="29" t="str">
        <f aca="false">IF(OR(B169="",D169=""),"",IF(G169="",B169,G169)+IFERROR(VLOOKUP(D169,설정!$B$13:$C$27,2,FALSE()),0)+IF(AND(D169="일반의료폐기물",설정!$C$9="예"),15,0))</f>
        <v/>
      </c>
      <c r="I169" s="30" t="str">
        <f aca="true">IF(H169="","",IF(J169&lt;&gt;"",0,H169-TODAY()))</f>
        <v/>
      </c>
      <c r="J169" s="25"/>
      <c r="K169" s="26"/>
      <c r="L169" s="26"/>
      <c r="M169" s="31"/>
    </row>
    <row r="170" customFormat="false" ht="21" hidden="false" customHeight="true" outlineLevel="0" collapsed="false">
      <c r="A170" s="24" t="str">
        <f aca="false">IF(B170="","",ROW()-5)</f>
        <v/>
      </c>
      <c r="B170" s="25"/>
      <c r="C170" s="24" t="str">
        <f aca="false">IF(B170="","",CHOOSE(WEEKDAY(B170,2),"월","화","수","목","금","토","일"))</f>
        <v/>
      </c>
      <c r="D170" s="26"/>
      <c r="E170" s="27"/>
      <c r="F170" s="28"/>
      <c r="G170" s="25"/>
      <c r="H170" s="29" t="str">
        <f aca="false">IF(OR(B170="",D170=""),"",IF(G170="",B170,G170)+IFERROR(VLOOKUP(D170,설정!$B$13:$C$27,2,FALSE()),0)+IF(AND(D170="일반의료폐기물",설정!$C$9="예"),15,0))</f>
        <v/>
      </c>
      <c r="I170" s="30" t="str">
        <f aca="true">IF(H170="","",IF(J170&lt;&gt;"",0,H170-TODAY()))</f>
        <v/>
      </c>
      <c r="J170" s="25"/>
      <c r="K170" s="26"/>
      <c r="L170" s="26"/>
      <c r="M170" s="31"/>
    </row>
    <row r="171" customFormat="false" ht="21" hidden="false" customHeight="true" outlineLevel="0" collapsed="false">
      <c r="A171" s="24" t="str">
        <f aca="false">IF(B171="","",ROW()-5)</f>
        <v/>
      </c>
      <c r="B171" s="25"/>
      <c r="C171" s="24" t="str">
        <f aca="false">IF(B171="","",CHOOSE(WEEKDAY(B171,2),"월","화","수","목","금","토","일"))</f>
        <v/>
      </c>
      <c r="D171" s="26"/>
      <c r="E171" s="27"/>
      <c r="F171" s="28"/>
      <c r="G171" s="25"/>
      <c r="H171" s="29" t="str">
        <f aca="false">IF(OR(B171="",D171=""),"",IF(G171="",B171,G171)+IFERROR(VLOOKUP(D171,설정!$B$13:$C$27,2,FALSE()),0)+IF(AND(D171="일반의료폐기물",설정!$C$9="예"),15,0))</f>
        <v/>
      </c>
      <c r="I171" s="30" t="str">
        <f aca="true">IF(H171="","",IF(J171&lt;&gt;"",0,H171-TODAY()))</f>
        <v/>
      </c>
      <c r="J171" s="25"/>
      <c r="K171" s="26"/>
      <c r="L171" s="26"/>
      <c r="M171" s="31"/>
    </row>
    <row r="172" customFormat="false" ht="21" hidden="false" customHeight="true" outlineLevel="0" collapsed="false">
      <c r="A172" s="24" t="str">
        <f aca="false">IF(B172="","",ROW()-5)</f>
        <v/>
      </c>
      <c r="B172" s="25"/>
      <c r="C172" s="24" t="str">
        <f aca="false">IF(B172="","",CHOOSE(WEEKDAY(B172,2),"월","화","수","목","금","토","일"))</f>
        <v/>
      </c>
      <c r="D172" s="26"/>
      <c r="E172" s="27"/>
      <c r="F172" s="28"/>
      <c r="G172" s="25"/>
      <c r="H172" s="29" t="str">
        <f aca="false">IF(OR(B172="",D172=""),"",IF(G172="",B172,G172)+IFERROR(VLOOKUP(D172,설정!$B$13:$C$27,2,FALSE()),0)+IF(AND(D172="일반의료폐기물",설정!$C$9="예"),15,0))</f>
        <v/>
      </c>
      <c r="I172" s="30" t="str">
        <f aca="true">IF(H172="","",IF(J172&lt;&gt;"",0,H172-TODAY()))</f>
        <v/>
      </c>
      <c r="J172" s="25"/>
      <c r="K172" s="26"/>
      <c r="L172" s="26"/>
      <c r="M172" s="31"/>
    </row>
    <row r="173" customFormat="false" ht="21" hidden="false" customHeight="true" outlineLevel="0" collapsed="false">
      <c r="A173" s="24" t="str">
        <f aca="false">IF(B173="","",ROW()-5)</f>
        <v/>
      </c>
      <c r="B173" s="25"/>
      <c r="C173" s="24" t="str">
        <f aca="false">IF(B173="","",CHOOSE(WEEKDAY(B173,2),"월","화","수","목","금","토","일"))</f>
        <v/>
      </c>
      <c r="D173" s="26"/>
      <c r="E173" s="27"/>
      <c r="F173" s="28"/>
      <c r="G173" s="25"/>
      <c r="H173" s="29" t="str">
        <f aca="false">IF(OR(B173="",D173=""),"",IF(G173="",B173,G173)+IFERROR(VLOOKUP(D173,설정!$B$13:$C$27,2,FALSE()),0)+IF(AND(D173="일반의료폐기물",설정!$C$9="예"),15,0))</f>
        <v/>
      </c>
      <c r="I173" s="30" t="str">
        <f aca="true">IF(H173="","",IF(J173&lt;&gt;"",0,H173-TODAY()))</f>
        <v/>
      </c>
      <c r="J173" s="25"/>
      <c r="K173" s="26"/>
      <c r="L173" s="26"/>
      <c r="M173" s="31"/>
    </row>
    <row r="174" customFormat="false" ht="21" hidden="false" customHeight="true" outlineLevel="0" collapsed="false">
      <c r="A174" s="24" t="str">
        <f aca="false">IF(B174="","",ROW()-5)</f>
        <v/>
      </c>
      <c r="B174" s="25"/>
      <c r="C174" s="24" t="str">
        <f aca="false">IF(B174="","",CHOOSE(WEEKDAY(B174,2),"월","화","수","목","금","토","일"))</f>
        <v/>
      </c>
      <c r="D174" s="26"/>
      <c r="E174" s="27"/>
      <c r="F174" s="28"/>
      <c r="G174" s="25"/>
      <c r="H174" s="29" t="str">
        <f aca="false">IF(OR(B174="",D174=""),"",IF(G174="",B174,G174)+IFERROR(VLOOKUP(D174,설정!$B$13:$C$27,2,FALSE()),0)+IF(AND(D174="일반의료폐기물",설정!$C$9="예"),15,0))</f>
        <v/>
      </c>
      <c r="I174" s="30" t="str">
        <f aca="true">IF(H174="","",IF(J174&lt;&gt;"",0,H174-TODAY()))</f>
        <v/>
      </c>
      <c r="J174" s="25"/>
      <c r="K174" s="26"/>
      <c r="L174" s="26"/>
      <c r="M174" s="31"/>
    </row>
    <row r="175" customFormat="false" ht="21" hidden="false" customHeight="true" outlineLevel="0" collapsed="false">
      <c r="A175" s="24" t="str">
        <f aca="false">IF(B175="","",ROW()-5)</f>
        <v/>
      </c>
      <c r="B175" s="25"/>
      <c r="C175" s="24" t="str">
        <f aca="false">IF(B175="","",CHOOSE(WEEKDAY(B175,2),"월","화","수","목","금","토","일"))</f>
        <v/>
      </c>
      <c r="D175" s="26"/>
      <c r="E175" s="27"/>
      <c r="F175" s="28"/>
      <c r="G175" s="25"/>
      <c r="H175" s="29" t="str">
        <f aca="false">IF(OR(B175="",D175=""),"",IF(G175="",B175,G175)+IFERROR(VLOOKUP(D175,설정!$B$13:$C$27,2,FALSE()),0)+IF(AND(D175="일반의료폐기물",설정!$C$9="예"),15,0))</f>
        <v/>
      </c>
      <c r="I175" s="30" t="str">
        <f aca="true">IF(H175="","",IF(J175&lt;&gt;"",0,H175-TODAY()))</f>
        <v/>
      </c>
      <c r="J175" s="25"/>
      <c r="K175" s="26"/>
      <c r="L175" s="26"/>
      <c r="M175" s="31"/>
    </row>
    <row r="176" customFormat="false" ht="21" hidden="false" customHeight="true" outlineLevel="0" collapsed="false">
      <c r="A176" s="24" t="str">
        <f aca="false">IF(B176="","",ROW()-5)</f>
        <v/>
      </c>
      <c r="B176" s="25"/>
      <c r="C176" s="24" t="str">
        <f aca="false">IF(B176="","",CHOOSE(WEEKDAY(B176,2),"월","화","수","목","금","토","일"))</f>
        <v/>
      </c>
      <c r="D176" s="26"/>
      <c r="E176" s="27"/>
      <c r="F176" s="28"/>
      <c r="G176" s="25"/>
      <c r="H176" s="29" t="str">
        <f aca="false">IF(OR(B176="",D176=""),"",IF(G176="",B176,G176)+IFERROR(VLOOKUP(D176,설정!$B$13:$C$27,2,FALSE()),0)+IF(AND(D176="일반의료폐기물",설정!$C$9="예"),15,0))</f>
        <v/>
      </c>
      <c r="I176" s="30" t="str">
        <f aca="true">IF(H176="","",IF(J176&lt;&gt;"",0,H176-TODAY()))</f>
        <v/>
      </c>
      <c r="J176" s="25"/>
      <c r="K176" s="26"/>
      <c r="L176" s="26"/>
      <c r="M176" s="31"/>
    </row>
    <row r="177" customFormat="false" ht="21" hidden="false" customHeight="true" outlineLevel="0" collapsed="false">
      <c r="A177" s="24" t="str">
        <f aca="false">IF(B177="","",ROW()-5)</f>
        <v/>
      </c>
      <c r="B177" s="25"/>
      <c r="C177" s="24" t="str">
        <f aca="false">IF(B177="","",CHOOSE(WEEKDAY(B177,2),"월","화","수","목","금","토","일"))</f>
        <v/>
      </c>
      <c r="D177" s="26"/>
      <c r="E177" s="27"/>
      <c r="F177" s="28"/>
      <c r="G177" s="25"/>
      <c r="H177" s="29" t="str">
        <f aca="false">IF(OR(B177="",D177=""),"",IF(G177="",B177,G177)+IFERROR(VLOOKUP(D177,설정!$B$13:$C$27,2,FALSE()),0)+IF(AND(D177="일반의료폐기물",설정!$C$9="예"),15,0))</f>
        <v/>
      </c>
      <c r="I177" s="30" t="str">
        <f aca="true">IF(H177="","",IF(J177&lt;&gt;"",0,H177-TODAY()))</f>
        <v/>
      </c>
      <c r="J177" s="25"/>
      <c r="K177" s="26"/>
      <c r="L177" s="26"/>
      <c r="M177" s="31"/>
    </row>
    <row r="178" customFormat="false" ht="21" hidden="false" customHeight="true" outlineLevel="0" collapsed="false">
      <c r="A178" s="24" t="str">
        <f aca="false">IF(B178="","",ROW()-5)</f>
        <v/>
      </c>
      <c r="B178" s="25"/>
      <c r="C178" s="24" t="str">
        <f aca="false">IF(B178="","",CHOOSE(WEEKDAY(B178,2),"월","화","수","목","금","토","일"))</f>
        <v/>
      </c>
      <c r="D178" s="26"/>
      <c r="E178" s="27"/>
      <c r="F178" s="28"/>
      <c r="G178" s="25"/>
      <c r="H178" s="29" t="str">
        <f aca="false">IF(OR(B178="",D178=""),"",IF(G178="",B178,G178)+IFERROR(VLOOKUP(D178,설정!$B$13:$C$27,2,FALSE()),0)+IF(AND(D178="일반의료폐기물",설정!$C$9="예"),15,0))</f>
        <v/>
      </c>
      <c r="I178" s="30" t="str">
        <f aca="true">IF(H178="","",IF(J178&lt;&gt;"",0,H178-TODAY()))</f>
        <v/>
      </c>
      <c r="J178" s="25"/>
      <c r="K178" s="26"/>
      <c r="L178" s="26"/>
      <c r="M178" s="31"/>
    </row>
    <row r="179" customFormat="false" ht="21" hidden="false" customHeight="true" outlineLevel="0" collapsed="false">
      <c r="A179" s="24" t="str">
        <f aca="false">IF(B179="","",ROW()-5)</f>
        <v/>
      </c>
      <c r="B179" s="25"/>
      <c r="C179" s="24" t="str">
        <f aca="false">IF(B179="","",CHOOSE(WEEKDAY(B179,2),"월","화","수","목","금","토","일"))</f>
        <v/>
      </c>
      <c r="D179" s="26"/>
      <c r="E179" s="27"/>
      <c r="F179" s="28"/>
      <c r="G179" s="25"/>
      <c r="H179" s="29" t="str">
        <f aca="false">IF(OR(B179="",D179=""),"",IF(G179="",B179,G179)+IFERROR(VLOOKUP(D179,설정!$B$13:$C$27,2,FALSE()),0)+IF(AND(D179="일반의료폐기물",설정!$C$9="예"),15,0))</f>
        <v/>
      </c>
      <c r="I179" s="30" t="str">
        <f aca="true">IF(H179="","",IF(J179&lt;&gt;"",0,H179-TODAY()))</f>
        <v/>
      </c>
      <c r="J179" s="25"/>
      <c r="K179" s="26"/>
      <c r="L179" s="26"/>
      <c r="M179" s="31"/>
    </row>
    <row r="180" customFormat="false" ht="21" hidden="false" customHeight="true" outlineLevel="0" collapsed="false">
      <c r="A180" s="24" t="str">
        <f aca="false">IF(B180="","",ROW()-5)</f>
        <v/>
      </c>
      <c r="B180" s="25"/>
      <c r="C180" s="24" t="str">
        <f aca="false">IF(B180="","",CHOOSE(WEEKDAY(B180,2),"월","화","수","목","금","토","일"))</f>
        <v/>
      </c>
      <c r="D180" s="26"/>
      <c r="E180" s="27"/>
      <c r="F180" s="28"/>
      <c r="G180" s="25"/>
      <c r="H180" s="29" t="str">
        <f aca="false">IF(OR(B180="",D180=""),"",IF(G180="",B180,G180)+IFERROR(VLOOKUP(D180,설정!$B$13:$C$27,2,FALSE()),0)+IF(AND(D180="일반의료폐기물",설정!$C$9="예"),15,0))</f>
        <v/>
      </c>
      <c r="I180" s="30" t="str">
        <f aca="true">IF(H180="","",IF(J180&lt;&gt;"",0,H180-TODAY()))</f>
        <v/>
      </c>
      <c r="J180" s="25"/>
      <c r="K180" s="26"/>
      <c r="L180" s="26"/>
      <c r="M180" s="31"/>
    </row>
    <row r="181" customFormat="false" ht="21" hidden="false" customHeight="true" outlineLevel="0" collapsed="false">
      <c r="A181" s="24" t="str">
        <f aca="false">IF(B181="","",ROW()-5)</f>
        <v/>
      </c>
      <c r="B181" s="25"/>
      <c r="C181" s="24" t="str">
        <f aca="false">IF(B181="","",CHOOSE(WEEKDAY(B181,2),"월","화","수","목","금","토","일"))</f>
        <v/>
      </c>
      <c r="D181" s="26"/>
      <c r="E181" s="27"/>
      <c r="F181" s="28"/>
      <c r="G181" s="25"/>
      <c r="H181" s="29" t="str">
        <f aca="false">IF(OR(B181="",D181=""),"",IF(G181="",B181,G181)+IFERROR(VLOOKUP(D181,설정!$B$13:$C$27,2,FALSE()),0)+IF(AND(D181="일반의료폐기물",설정!$C$9="예"),15,0))</f>
        <v/>
      </c>
      <c r="I181" s="30" t="str">
        <f aca="true">IF(H181="","",IF(J181&lt;&gt;"",0,H181-TODAY()))</f>
        <v/>
      </c>
      <c r="J181" s="25"/>
      <c r="K181" s="26"/>
      <c r="L181" s="26"/>
      <c r="M181" s="31"/>
    </row>
    <row r="182" customFormat="false" ht="21" hidden="false" customHeight="true" outlineLevel="0" collapsed="false">
      <c r="A182" s="24" t="str">
        <f aca="false">IF(B182="","",ROW()-5)</f>
        <v/>
      </c>
      <c r="B182" s="25"/>
      <c r="C182" s="24" t="str">
        <f aca="false">IF(B182="","",CHOOSE(WEEKDAY(B182,2),"월","화","수","목","금","토","일"))</f>
        <v/>
      </c>
      <c r="D182" s="26"/>
      <c r="E182" s="27"/>
      <c r="F182" s="28"/>
      <c r="G182" s="25"/>
      <c r="H182" s="29" t="str">
        <f aca="false">IF(OR(B182="",D182=""),"",IF(G182="",B182,G182)+IFERROR(VLOOKUP(D182,설정!$B$13:$C$27,2,FALSE()),0)+IF(AND(D182="일반의료폐기물",설정!$C$9="예"),15,0))</f>
        <v/>
      </c>
      <c r="I182" s="30" t="str">
        <f aca="true">IF(H182="","",IF(J182&lt;&gt;"",0,H182-TODAY()))</f>
        <v/>
      </c>
      <c r="J182" s="25"/>
      <c r="K182" s="26"/>
      <c r="L182" s="26"/>
      <c r="M182" s="31"/>
    </row>
    <row r="183" customFormat="false" ht="21" hidden="false" customHeight="true" outlineLevel="0" collapsed="false">
      <c r="A183" s="24" t="str">
        <f aca="false">IF(B183="","",ROW()-5)</f>
        <v/>
      </c>
      <c r="B183" s="25"/>
      <c r="C183" s="24" t="str">
        <f aca="false">IF(B183="","",CHOOSE(WEEKDAY(B183,2),"월","화","수","목","금","토","일"))</f>
        <v/>
      </c>
      <c r="D183" s="26"/>
      <c r="E183" s="27"/>
      <c r="F183" s="28"/>
      <c r="G183" s="25"/>
      <c r="H183" s="29" t="str">
        <f aca="false">IF(OR(B183="",D183=""),"",IF(G183="",B183,G183)+IFERROR(VLOOKUP(D183,설정!$B$13:$C$27,2,FALSE()),0)+IF(AND(D183="일반의료폐기물",설정!$C$9="예"),15,0))</f>
        <v/>
      </c>
      <c r="I183" s="30" t="str">
        <f aca="true">IF(H183="","",IF(J183&lt;&gt;"",0,H183-TODAY()))</f>
        <v/>
      </c>
      <c r="J183" s="25"/>
      <c r="K183" s="26"/>
      <c r="L183" s="26"/>
      <c r="M183" s="31"/>
    </row>
    <row r="184" customFormat="false" ht="21" hidden="false" customHeight="true" outlineLevel="0" collapsed="false">
      <c r="A184" s="24" t="str">
        <f aca="false">IF(B184="","",ROW()-5)</f>
        <v/>
      </c>
      <c r="B184" s="25"/>
      <c r="C184" s="24" t="str">
        <f aca="false">IF(B184="","",CHOOSE(WEEKDAY(B184,2),"월","화","수","목","금","토","일"))</f>
        <v/>
      </c>
      <c r="D184" s="26"/>
      <c r="E184" s="27"/>
      <c r="F184" s="28"/>
      <c r="G184" s="25"/>
      <c r="H184" s="29" t="str">
        <f aca="false">IF(OR(B184="",D184=""),"",IF(G184="",B184,G184)+IFERROR(VLOOKUP(D184,설정!$B$13:$C$27,2,FALSE()),0)+IF(AND(D184="일반의료폐기물",설정!$C$9="예"),15,0))</f>
        <v/>
      </c>
      <c r="I184" s="30" t="str">
        <f aca="true">IF(H184="","",IF(J184&lt;&gt;"",0,H184-TODAY()))</f>
        <v/>
      </c>
      <c r="J184" s="25"/>
      <c r="K184" s="26"/>
      <c r="L184" s="26"/>
      <c r="M184" s="31"/>
    </row>
    <row r="185" customFormat="false" ht="21" hidden="false" customHeight="true" outlineLevel="0" collapsed="false">
      <c r="A185" s="24" t="str">
        <f aca="false">IF(B185="","",ROW()-5)</f>
        <v/>
      </c>
      <c r="B185" s="25"/>
      <c r="C185" s="24" t="str">
        <f aca="false">IF(B185="","",CHOOSE(WEEKDAY(B185,2),"월","화","수","목","금","토","일"))</f>
        <v/>
      </c>
      <c r="D185" s="26"/>
      <c r="E185" s="27"/>
      <c r="F185" s="28"/>
      <c r="G185" s="25"/>
      <c r="H185" s="29" t="str">
        <f aca="false">IF(OR(B185="",D185=""),"",IF(G185="",B185,G185)+IFERROR(VLOOKUP(D185,설정!$B$13:$C$27,2,FALSE()),0)+IF(AND(D185="일반의료폐기물",설정!$C$9="예"),15,0))</f>
        <v/>
      </c>
      <c r="I185" s="30" t="str">
        <f aca="true">IF(H185="","",IF(J185&lt;&gt;"",0,H185-TODAY()))</f>
        <v/>
      </c>
      <c r="J185" s="25"/>
      <c r="K185" s="26"/>
      <c r="L185" s="26"/>
      <c r="M185" s="31"/>
    </row>
    <row r="186" customFormat="false" ht="21" hidden="false" customHeight="true" outlineLevel="0" collapsed="false">
      <c r="A186" s="24" t="str">
        <f aca="false">IF(B186="","",ROW()-5)</f>
        <v/>
      </c>
      <c r="B186" s="25"/>
      <c r="C186" s="24" t="str">
        <f aca="false">IF(B186="","",CHOOSE(WEEKDAY(B186,2),"월","화","수","목","금","토","일"))</f>
        <v/>
      </c>
      <c r="D186" s="26"/>
      <c r="E186" s="27"/>
      <c r="F186" s="28"/>
      <c r="G186" s="25"/>
      <c r="H186" s="29" t="str">
        <f aca="false">IF(OR(B186="",D186=""),"",IF(G186="",B186,G186)+IFERROR(VLOOKUP(D186,설정!$B$13:$C$27,2,FALSE()),0)+IF(AND(D186="일반의료폐기물",설정!$C$9="예"),15,0))</f>
        <v/>
      </c>
      <c r="I186" s="30" t="str">
        <f aca="true">IF(H186="","",IF(J186&lt;&gt;"",0,H186-TODAY()))</f>
        <v/>
      </c>
      <c r="J186" s="25"/>
      <c r="K186" s="26"/>
      <c r="L186" s="26"/>
      <c r="M186" s="31"/>
    </row>
    <row r="187" customFormat="false" ht="21" hidden="false" customHeight="true" outlineLevel="0" collapsed="false">
      <c r="A187" s="24" t="str">
        <f aca="false">IF(B187="","",ROW()-5)</f>
        <v/>
      </c>
      <c r="B187" s="25"/>
      <c r="C187" s="24" t="str">
        <f aca="false">IF(B187="","",CHOOSE(WEEKDAY(B187,2),"월","화","수","목","금","토","일"))</f>
        <v/>
      </c>
      <c r="D187" s="26"/>
      <c r="E187" s="27"/>
      <c r="F187" s="28"/>
      <c r="G187" s="25"/>
      <c r="H187" s="29" t="str">
        <f aca="false">IF(OR(B187="",D187=""),"",IF(G187="",B187,G187)+IFERROR(VLOOKUP(D187,설정!$B$13:$C$27,2,FALSE()),0)+IF(AND(D187="일반의료폐기물",설정!$C$9="예"),15,0))</f>
        <v/>
      </c>
      <c r="I187" s="30" t="str">
        <f aca="true">IF(H187="","",IF(J187&lt;&gt;"",0,H187-TODAY()))</f>
        <v/>
      </c>
      <c r="J187" s="25"/>
      <c r="K187" s="26"/>
      <c r="L187" s="26"/>
      <c r="M187" s="31"/>
    </row>
    <row r="188" customFormat="false" ht="21" hidden="false" customHeight="true" outlineLevel="0" collapsed="false">
      <c r="A188" s="24" t="str">
        <f aca="false">IF(B188="","",ROW()-5)</f>
        <v/>
      </c>
      <c r="B188" s="25"/>
      <c r="C188" s="24" t="str">
        <f aca="false">IF(B188="","",CHOOSE(WEEKDAY(B188,2),"월","화","수","목","금","토","일"))</f>
        <v/>
      </c>
      <c r="D188" s="26"/>
      <c r="E188" s="27"/>
      <c r="F188" s="28"/>
      <c r="G188" s="25"/>
      <c r="H188" s="29" t="str">
        <f aca="false">IF(OR(B188="",D188=""),"",IF(G188="",B188,G188)+IFERROR(VLOOKUP(D188,설정!$B$13:$C$27,2,FALSE()),0)+IF(AND(D188="일반의료폐기물",설정!$C$9="예"),15,0))</f>
        <v/>
      </c>
      <c r="I188" s="30" t="str">
        <f aca="true">IF(H188="","",IF(J188&lt;&gt;"",0,H188-TODAY()))</f>
        <v/>
      </c>
      <c r="J188" s="25"/>
      <c r="K188" s="26"/>
      <c r="L188" s="26"/>
      <c r="M188" s="31"/>
    </row>
    <row r="189" customFormat="false" ht="21" hidden="false" customHeight="true" outlineLevel="0" collapsed="false">
      <c r="A189" s="24" t="str">
        <f aca="false">IF(B189="","",ROW()-5)</f>
        <v/>
      </c>
      <c r="B189" s="25"/>
      <c r="C189" s="24" t="str">
        <f aca="false">IF(B189="","",CHOOSE(WEEKDAY(B189,2),"월","화","수","목","금","토","일"))</f>
        <v/>
      </c>
      <c r="D189" s="26"/>
      <c r="E189" s="27"/>
      <c r="F189" s="28"/>
      <c r="G189" s="25"/>
      <c r="H189" s="29" t="str">
        <f aca="false">IF(OR(B189="",D189=""),"",IF(G189="",B189,G189)+IFERROR(VLOOKUP(D189,설정!$B$13:$C$27,2,FALSE()),0)+IF(AND(D189="일반의료폐기물",설정!$C$9="예"),15,0))</f>
        <v/>
      </c>
      <c r="I189" s="30" t="str">
        <f aca="true">IF(H189="","",IF(J189&lt;&gt;"",0,H189-TODAY()))</f>
        <v/>
      </c>
      <c r="J189" s="25"/>
      <c r="K189" s="26"/>
      <c r="L189" s="26"/>
      <c r="M189" s="31"/>
    </row>
    <row r="190" customFormat="false" ht="21" hidden="false" customHeight="true" outlineLevel="0" collapsed="false">
      <c r="A190" s="24" t="str">
        <f aca="false">IF(B190="","",ROW()-5)</f>
        <v/>
      </c>
      <c r="B190" s="25"/>
      <c r="C190" s="24" t="str">
        <f aca="false">IF(B190="","",CHOOSE(WEEKDAY(B190,2),"월","화","수","목","금","토","일"))</f>
        <v/>
      </c>
      <c r="D190" s="26"/>
      <c r="E190" s="27"/>
      <c r="F190" s="28"/>
      <c r="G190" s="25"/>
      <c r="H190" s="29" t="str">
        <f aca="false">IF(OR(B190="",D190=""),"",IF(G190="",B190,G190)+IFERROR(VLOOKUP(D190,설정!$B$13:$C$27,2,FALSE()),0)+IF(AND(D190="일반의료폐기물",설정!$C$9="예"),15,0))</f>
        <v/>
      </c>
      <c r="I190" s="30" t="str">
        <f aca="true">IF(H190="","",IF(J190&lt;&gt;"",0,H190-TODAY()))</f>
        <v/>
      </c>
      <c r="J190" s="25"/>
      <c r="K190" s="26"/>
      <c r="L190" s="26"/>
      <c r="M190" s="31"/>
    </row>
    <row r="191" customFormat="false" ht="21" hidden="false" customHeight="true" outlineLevel="0" collapsed="false">
      <c r="A191" s="24" t="str">
        <f aca="false">IF(B191="","",ROW()-5)</f>
        <v/>
      </c>
      <c r="B191" s="25"/>
      <c r="C191" s="24" t="str">
        <f aca="false">IF(B191="","",CHOOSE(WEEKDAY(B191,2),"월","화","수","목","금","토","일"))</f>
        <v/>
      </c>
      <c r="D191" s="26"/>
      <c r="E191" s="27"/>
      <c r="F191" s="28"/>
      <c r="G191" s="25"/>
      <c r="H191" s="29" t="str">
        <f aca="false">IF(OR(B191="",D191=""),"",IF(G191="",B191,G191)+IFERROR(VLOOKUP(D191,설정!$B$13:$C$27,2,FALSE()),0)+IF(AND(D191="일반의료폐기물",설정!$C$9="예"),15,0))</f>
        <v/>
      </c>
      <c r="I191" s="30" t="str">
        <f aca="true">IF(H191="","",IF(J191&lt;&gt;"",0,H191-TODAY()))</f>
        <v/>
      </c>
      <c r="J191" s="25"/>
      <c r="K191" s="26"/>
      <c r="L191" s="26"/>
      <c r="M191" s="31"/>
    </row>
    <row r="192" customFormat="false" ht="21" hidden="false" customHeight="true" outlineLevel="0" collapsed="false">
      <c r="A192" s="24" t="str">
        <f aca="false">IF(B192="","",ROW()-5)</f>
        <v/>
      </c>
      <c r="B192" s="25"/>
      <c r="C192" s="24" t="str">
        <f aca="false">IF(B192="","",CHOOSE(WEEKDAY(B192,2),"월","화","수","목","금","토","일"))</f>
        <v/>
      </c>
      <c r="D192" s="26"/>
      <c r="E192" s="27"/>
      <c r="F192" s="28"/>
      <c r="G192" s="25"/>
      <c r="H192" s="29" t="str">
        <f aca="false">IF(OR(B192="",D192=""),"",IF(G192="",B192,G192)+IFERROR(VLOOKUP(D192,설정!$B$13:$C$27,2,FALSE()),0)+IF(AND(D192="일반의료폐기물",설정!$C$9="예"),15,0))</f>
        <v/>
      </c>
      <c r="I192" s="30" t="str">
        <f aca="true">IF(H192="","",IF(J192&lt;&gt;"",0,H192-TODAY()))</f>
        <v/>
      </c>
      <c r="J192" s="25"/>
      <c r="K192" s="26"/>
      <c r="L192" s="26"/>
      <c r="M192" s="31"/>
    </row>
    <row r="193" customFormat="false" ht="21" hidden="false" customHeight="true" outlineLevel="0" collapsed="false">
      <c r="A193" s="24" t="str">
        <f aca="false">IF(B193="","",ROW()-5)</f>
        <v/>
      </c>
      <c r="B193" s="25"/>
      <c r="C193" s="24" t="str">
        <f aca="false">IF(B193="","",CHOOSE(WEEKDAY(B193,2),"월","화","수","목","금","토","일"))</f>
        <v/>
      </c>
      <c r="D193" s="26"/>
      <c r="E193" s="27"/>
      <c r="F193" s="28"/>
      <c r="G193" s="25"/>
      <c r="H193" s="29" t="str">
        <f aca="false">IF(OR(B193="",D193=""),"",IF(G193="",B193,G193)+IFERROR(VLOOKUP(D193,설정!$B$13:$C$27,2,FALSE()),0)+IF(AND(D193="일반의료폐기물",설정!$C$9="예"),15,0))</f>
        <v/>
      </c>
      <c r="I193" s="30" t="str">
        <f aca="true">IF(H193="","",IF(J193&lt;&gt;"",0,H193-TODAY()))</f>
        <v/>
      </c>
      <c r="J193" s="25"/>
      <c r="K193" s="26"/>
      <c r="L193" s="26"/>
      <c r="M193" s="31"/>
    </row>
    <row r="194" customFormat="false" ht="21" hidden="false" customHeight="true" outlineLevel="0" collapsed="false">
      <c r="A194" s="24" t="str">
        <f aca="false">IF(B194="","",ROW()-5)</f>
        <v/>
      </c>
      <c r="B194" s="25"/>
      <c r="C194" s="24" t="str">
        <f aca="false">IF(B194="","",CHOOSE(WEEKDAY(B194,2),"월","화","수","목","금","토","일"))</f>
        <v/>
      </c>
      <c r="D194" s="26"/>
      <c r="E194" s="27"/>
      <c r="F194" s="28"/>
      <c r="G194" s="25"/>
      <c r="H194" s="29" t="str">
        <f aca="false">IF(OR(B194="",D194=""),"",IF(G194="",B194,G194)+IFERROR(VLOOKUP(D194,설정!$B$13:$C$27,2,FALSE()),0)+IF(AND(D194="일반의료폐기물",설정!$C$9="예"),15,0))</f>
        <v/>
      </c>
      <c r="I194" s="30" t="str">
        <f aca="true">IF(H194="","",IF(J194&lt;&gt;"",0,H194-TODAY()))</f>
        <v/>
      </c>
      <c r="J194" s="25"/>
      <c r="K194" s="26"/>
      <c r="L194" s="26"/>
      <c r="M194" s="31"/>
    </row>
    <row r="195" customFormat="false" ht="21" hidden="false" customHeight="true" outlineLevel="0" collapsed="false">
      <c r="A195" s="24" t="str">
        <f aca="false">IF(B195="","",ROW()-5)</f>
        <v/>
      </c>
      <c r="B195" s="25"/>
      <c r="C195" s="24" t="str">
        <f aca="false">IF(B195="","",CHOOSE(WEEKDAY(B195,2),"월","화","수","목","금","토","일"))</f>
        <v/>
      </c>
      <c r="D195" s="26"/>
      <c r="E195" s="27"/>
      <c r="F195" s="28"/>
      <c r="G195" s="25"/>
      <c r="H195" s="29" t="str">
        <f aca="false">IF(OR(B195="",D195=""),"",IF(G195="",B195,G195)+IFERROR(VLOOKUP(D195,설정!$B$13:$C$27,2,FALSE()),0)+IF(AND(D195="일반의료폐기물",설정!$C$9="예"),15,0))</f>
        <v/>
      </c>
      <c r="I195" s="30" t="str">
        <f aca="true">IF(H195="","",IF(J195&lt;&gt;"",0,H195-TODAY()))</f>
        <v/>
      </c>
      <c r="J195" s="25"/>
      <c r="K195" s="26"/>
      <c r="L195" s="26"/>
      <c r="M195" s="31"/>
    </row>
    <row r="196" customFormat="false" ht="21" hidden="false" customHeight="true" outlineLevel="0" collapsed="false">
      <c r="A196" s="24" t="str">
        <f aca="false">IF(B196="","",ROW()-5)</f>
        <v/>
      </c>
      <c r="B196" s="25"/>
      <c r="C196" s="24" t="str">
        <f aca="false">IF(B196="","",CHOOSE(WEEKDAY(B196,2),"월","화","수","목","금","토","일"))</f>
        <v/>
      </c>
      <c r="D196" s="26"/>
      <c r="E196" s="27"/>
      <c r="F196" s="28"/>
      <c r="G196" s="25"/>
      <c r="H196" s="29" t="str">
        <f aca="false">IF(OR(B196="",D196=""),"",IF(G196="",B196,G196)+IFERROR(VLOOKUP(D196,설정!$B$13:$C$27,2,FALSE()),0)+IF(AND(D196="일반의료폐기물",설정!$C$9="예"),15,0))</f>
        <v/>
      </c>
      <c r="I196" s="30" t="str">
        <f aca="true">IF(H196="","",IF(J196&lt;&gt;"",0,H196-TODAY()))</f>
        <v/>
      </c>
      <c r="J196" s="25"/>
      <c r="K196" s="26"/>
      <c r="L196" s="26"/>
      <c r="M196" s="31"/>
    </row>
    <row r="197" customFormat="false" ht="21" hidden="false" customHeight="true" outlineLevel="0" collapsed="false">
      <c r="A197" s="24" t="str">
        <f aca="false">IF(B197="","",ROW()-5)</f>
        <v/>
      </c>
      <c r="B197" s="25"/>
      <c r="C197" s="24" t="str">
        <f aca="false">IF(B197="","",CHOOSE(WEEKDAY(B197,2),"월","화","수","목","금","토","일"))</f>
        <v/>
      </c>
      <c r="D197" s="26"/>
      <c r="E197" s="27"/>
      <c r="F197" s="28"/>
      <c r="G197" s="25"/>
      <c r="H197" s="29" t="str">
        <f aca="false">IF(OR(B197="",D197=""),"",IF(G197="",B197,G197)+IFERROR(VLOOKUP(D197,설정!$B$13:$C$27,2,FALSE()),0)+IF(AND(D197="일반의료폐기물",설정!$C$9="예"),15,0))</f>
        <v/>
      </c>
      <c r="I197" s="30" t="str">
        <f aca="true">IF(H197="","",IF(J197&lt;&gt;"",0,H197-TODAY()))</f>
        <v/>
      </c>
      <c r="J197" s="25"/>
      <c r="K197" s="26"/>
      <c r="L197" s="26"/>
      <c r="M197" s="31"/>
    </row>
    <row r="198" customFormat="false" ht="21" hidden="false" customHeight="true" outlineLevel="0" collapsed="false">
      <c r="A198" s="24" t="str">
        <f aca="false">IF(B198="","",ROW()-5)</f>
        <v/>
      </c>
      <c r="B198" s="25"/>
      <c r="C198" s="24" t="str">
        <f aca="false">IF(B198="","",CHOOSE(WEEKDAY(B198,2),"월","화","수","목","금","토","일"))</f>
        <v/>
      </c>
      <c r="D198" s="26"/>
      <c r="E198" s="27"/>
      <c r="F198" s="28"/>
      <c r="G198" s="25"/>
      <c r="H198" s="29" t="str">
        <f aca="false">IF(OR(B198="",D198=""),"",IF(G198="",B198,G198)+IFERROR(VLOOKUP(D198,설정!$B$13:$C$27,2,FALSE()),0)+IF(AND(D198="일반의료폐기물",설정!$C$9="예"),15,0))</f>
        <v/>
      </c>
      <c r="I198" s="30" t="str">
        <f aca="true">IF(H198="","",IF(J198&lt;&gt;"",0,H198-TODAY()))</f>
        <v/>
      </c>
      <c r="J198" s="25"/>
      <c r="K198" s="26"/>
      <c r="L198" s="26"/>
      <c r="M198" s="31"/>
    </row>
    <row r="199" customFormat="false" ht="21" hidden="false" customHeight="true" outlineLevel="0" collapsed="false">
      <c r="A199" s="24" t="str">
        <f aca="false">IF(B199="","",ROW()-5)</f>
        <v/>
      </c>
      <c r="B199" s="25"/>
      <c r="C199" s="24" t="str">
        <f aca="false">IF(B199="","",CHOOSE(WEEKDAY(B199,2),"월","화","수","목","금","토","일"))</f>
        <v/>
      </c>
      <c r="D199" s="26"/>
      <c r="E199" s="27"/>
      <c r="F199" s="28"/>
      <c r="G199" s="25"/>
      <c r="H199" s="29" t="str">
        <f aca="false">IF(OR(B199="",D199=""),"",IF(G199="",B199,G199)+IFERROR(VLOOKUP(D199,설정!$B$13:$C$27,2,FALSE()),0)+IF(AND(D199="일반의료폐기물",설정!$C$9="예"),15,0))</f>
        <v/>
      </c>
      <c r="I199" s="30" t="str">
        <f aca="true">IF(H199="","",IF(J199&lt;&gt;"",0,H199-TODAY()))</f>
        <v/>
      </c>
      <c r="J199" s="25"/>
      <c r="K199" s="26"/>
      <c r="L199" s="26"/>
      <c r="M199" s="31"/>
    </row>
    <row r="200" customFormat="false" ht="21" hidden="false" customHeight="true" outlineLevel="0" collapsed="false">
      <c r="A200" s="24" t="str">
        <f aca="false">IF(B200="","",ROW()-5)</f>
        <v/>
      </c>
      <c r="B200" s="25"/>
      <c r="C200" s="24" t="str">
        <f aca="false">IF(B200="","",CHOOSE(WEEKDAY(B200,2),"월","화","수","목","금","토","일"))</f>
        <v/>
      </c>
      <c r="D200" s="26"/>
      <c r="E200" s="27"/>
      <c r="F200" s="28"/>
      <c r="G200" s="25"/>
      <c r="H200" s="29" t="str">
        <f aca="false">IF(OR(B200="",D200=""),"",IF(G200="",B200,G200)+IFERROR(VLOOKUP(D200,설정!$B$13:$C$27,2,FALSE()),0)+IF(AND(D200="일반의료폐기물",설정!$C$9="예"),15,0))</f>
        <v/>
      </c>
      <c r="I200" s="30" t="str">
        <f aca="true">IF(H200="","",IF(J200&lt;&gt;"",0,H200-TODAY()))</f>
        <v/>
      </c>
      <c r="J200" s="25"/>
      <c r="K200" s="26"/>
      <c r="L200" s="26"/>
      <c r="M200" s="31"/>
    </row>
    <row r="201" customFormat="false" ht="21" hidden="false" customHeight="true" outlineLevel="0" collapsed="false">
      <c r="A201" s="24" t="str">
        <f aca="false">IF(B201="","",ROW()-5)</f>
        <v/>
      </c>
      <c r="B201" s="25"/>
      <c r="C201" s="24" t="str">
        <f aca="false">IF(B201="","",CHOOSE(WEEKDAY(B201,2),"월","화","수","목","금","토","일"))</f>
        <v/>
      </c>
      <c r="D201" s="26"/>
      <c r="E201" s="27"/>
      <c r="F201" s="28"/>
      <c r="G201" s="25"/>
      <c r="H201" s="29" t="str">
        <f aca="false">IF(OR(B201="",D201=""),"",IF(G201="",B201,G201)+IFERROR(VLOOKUP(D201,설정!$B$13:$C$27,2,FALSE()),0)+IF(AND(D201="일반의료폐기물",설정!$C$9="예"),15,0))</f>
        <v/>
      </c>
      <c r="I201" s="30" t="str">
        <f aca="true">IF(H201="","",IF(J201&lt;&gt;"",0,H201-TODAY()))</f>
        <v/>
      </c>
      <c r="J201" s="25"/>
      <c r="K201" s="26"/>
      <c r="L201" s="26"/>
      <c r="M201" s="31"/>
    </row>
    <row r="202" customFormat="false" ht="21" hidden="false" customHeight="true" outlineLevel="0" collapsed="false">
      <c r="A202" s="24" t="str">
        <f aca="false">IF(B202="","",ROW()-5)</f>
        <v/>
      </c>
      <c r="B202" s="25"/>
      <c r="C202" s="24" t="str">
        <f aca="false">IF(B202="","",CHOOSE(WEEKDAY(B202,2),"월","화","수","목","금","토","일"))</f>
        <v/>
      </c>
      <c r="D202" s="26"/>
      <c r="E202" s="27"/>
      <c r="F202" s="28"/>
      <c r="G202" s="25"/>
      <c r="H202" s="29" t="str">
        <f aca="false">IF(OR(B202="",D202=""),"",IF(G202="",B202,G202)+IFERROR(VLOOKUP(D202,설정!$B$13:$C$27,2,FALSE()),0)+IF(AND(D202="일반의료폐기물",설정!$C$9="예"),15,0))</f>
        <v/>
      </c>
      <c r="I202" s="30" t="str">
        <f aca="true">IF(H202="","",IF(J202&lt;&gt;"",0,H202-TODAY()))</f>
        <v/>
      </c>
      <c r="J202" s="25"/>
      <c r="K202" s="26"/>
      <c r="L202" s="26"/>
      <c r="M202" s="31"/>
    </row>
    <row r="203" customFormat="false" ht="21" hidden="false" customHeight="true" outlineLevel="0" collapsed="false">
      <c r="A203" s="24" t="str">
        <f aca="false">IF(B203="","",ROW()-5)</f>
        <v/>
      </c>
      <c r="B203" s="25"/>
      <c r="C203" s="24" t="str">
        <f aca="false">IF(B203="","",CHOOSE(WEEKDAY(B203,2),"월","화","수","목","금","토","일"))</f>
        <v/>
      </c>
      <c r="D203" s="26"/>
      <c r="E203" s="27"/>
      <c r="F203" s="28"/>
      <c r="G203" s="25"/>
      <c r="H203" s="29" t="str">
        <f aca="false">IF(OR(B203="",D203=""),"",IF(G203="",B203,G203)+IFERROR(VLOOKUP(D203,설정!$B$13:$C$27,2,FALSE()),0)+IF(AND(D203="일반의료폐기물",설정!$C$9="예"),15,0))</f>
        <v/>
      </c>
      <c r="I203" s="30" t="str">
        <f aca="true">IF(H203="","",IF(J203&lt;&gt;"",0,H203-TODAY()))</f>
        <v/>
      </c>
      <c r="J203" s="25"/>
      <c r="K203" s="26"/>
      <c r="L203" s="26"/>
      <c r="M203" s="31"/>
    </row>
    <row r="204" customFormat="false" ht="21" hidden="false" customHeight="true" outlineLevel="0" collapsed="false">
      <c r="A204" s="24" t="str">
        <f aca="false">IF(B204="","",ROW()-5)</f>
        <v/>
      </c>
      <c r="B204" s="25"/>
      <c r="C204" s="24" t="str">
        <f aca="false">IF(B204="","",CHOOSE(WEEKDAY(B204,2),"월","화","수","목","금","토","일"))</f>
        <v/>
      </c>
      <c r="D204" s="26"/>
      <c r="E204" s="27"/>
      <c r="F204" s="28"/>
      <c r="G204" s="25"/>
      <c r="H204" s="29" t="str">
        <f aca="false">IF(OR(B204="",D204=""),"",IF(G204="",B204,G204)+IFERROR(VLOOKUP(D204,설정!$B$13:$C$27,2,FALSE()),0)+IF(AND(D204="일반의료폐기물",설정!$C$9="예"),15,0))</f>
        <v/>
      </c>
      <c r="I204" s="30" t="str">
        <f aca="true">IF(H204="","",IF(J204&lt;&gt;"",0,H204-TODAY()))</f>
        <v/>
      </c>
      <c r="J204" s="25"/>
      <c r="K204" s="26"/>
      <c r="L204" s="26"/>
      <c r="M204" s="31"/>
    </row>
    <row r="205" customFormat="false" ht="21" hidden="false" customHeight="true" outlineLevel="0" collapsed="false">
      <c r="A205" s="24" t="str">
        <f aca="false">IF(B205="","",ROW()-5)</f>
        <v/>
      </c>
      <c r="B205" s="25"/>
      <c r="C205" s="24" t="str">
        <f aca="false">IF(B205="","",CHOOSE(WEEKDAY(B205,2),"월","화","수","목","금","토","일"))</f>
        <v/>
      </c>
      <c r="D205" s="26"/>
      <c r="E205" s="27"/>
      <c r="F205" s="28"/>
      <c r="G205" s="25"/>
      <c r="H205" s="29" t="str">
        <f aca="false">IF(OR(B205="",D205=""),"",IF(G205="",B205,G205)+IFERROR(VLOOKUP(D205,설정!$B$13:$C$27,2,FALSE()),0)+IF(AND(D205="일반의료폐기물",설정!$C$9="예"),15,0))</f>
        <v/>
      </c>
      <c r="I205" s="30" t="str">
        <f aca="true">IF(H205="","",IF(J205&lt;&gt;"",0,H205-TODAY()))</f>
        <v/>
      </c>
      <c r="J205" s="25"/>
      <c r="K205" s="26"/>
      <c r="L205" s="26"/>
      <c r="M205" s="31"/>
    </row>
    <row r="206" customFormat="false" ht="21" hidden="false" customHeight="true" outlineLevel="0" collapsed="false">
      <c r="A206" s="24" t="str">
        <f aca="false">IF(B206="","",ROW()-5)</f>
        <v/>
      </c>
      <c r="B206" s="25"/>
      <c r="C206" s="24" t="str">
        <f aca="false">IF(B206="","",CHOOSE(WEEKDAY(B206,2),"월","화","수","목","금","토","일"))</f>
        <v/>
      </c>
      <c r="D206" s="26"/>
      <c r="E206" s="27"/>
      <c r="F206" s="28"/>
      <c r="G206" s="25"/>
      <c r="H206" s="29" t="str">
        <f aca="false">IF(OR(B206="",D206=""),"",IF(G206="",B206,G206)+IFERROR(VLOOKUP(D206,설정!$B$13:$C$27,2,FALSE()),0)+IF(AND(D206="일반의료폐기물",설정!$C$9="예"),15,0))</f>
        <v/>
      </c>
      <c r="I206" s="30" t="str">
        <f aca="true">IF(H206="","",IF(J206&lt;&gt;"",0,H206-TODAY()))</f>
        <v/>
      </c>
      <c r="J206" s="25"/>
      <c r="K206" s="26"/>
      <c r="L206" s="26"/>
      <c r="M206" s="31"/>
    </row>
    <row r="207" customFormat="false" ht="21" hidden="false" customHeight="true" outlineLevel="0" collapsed="false">
      <c r="A207" s="24" t="str">
        <f aca="false">IF(B207="","",ROW()-5)</f>
        <v/>
      </c>
      <c r="B207" s="25"/>
      <c r="C207" s="24" t="str">
        <f aca="false">IF(B207="","",CHOOSE(WEEKDAY(B207,2),"월","화","수","목","금","토","일"))</f>
        <v/>
      </c>
      <c r="D207" s="26"/>
      <c r="E207" s="27"/>
      <c r="F207" s="28"/>
      <c r="G207" s="25"/>
      <c r="H207" s="29" t="str">
        <f aca="false">IF(OR(B207="",D207=""),"",IF(G207="",B207,G207)+IFERROR(VLOOKUP(D207,설정!$B$13:$C$27,2,FALSE()),0)+IF(AND(D207="일반의료폐기물",설정!$C$9="예"),15,0))</f>
        <v/>
      </c>
      <c r="I207" s="30" t="str">
        <f aca="true">IF(H207="","",IF(J207&lt;&gt;"",0,H207-TODAY()))</f>
        <v/>
      </c>
      <c r="J207" s="25"/>
      <c r="K207" s="26"/>
      <c r="L207" s="26"/>
      <c r="M207" s="31"/>
    </row>
    <row r="208" customFormat="false" ht="21" hidden="false" customHeight="true" outlineLevel="0" collapsed="false">
      <c r="A208" s="24" t="str">
        <f aca="false">IF(B208="","",ROW()-5)</f>
        <v/>
      </c>
      <c r="B208" s="25"/>
      <c r="C208" s="24" t="str">
        <f aca="false">IF(B208="","",CHOOSE(WEEKDAY(B208,2),"월","화","수","목","금","토","일"))</f>
        <v/>
      </c>
      <c r="D208" s="26"/>
      <c r="E208" s="27"/>
      <c r="F208" s="28"/>
      <c r="G208" s="25"/>
      <c r="H208" s="29" t="str">
        <f aca="false">IF(OR(B208="",D208=""),"",IF(G208="",B208,G208)+IFERROR(VLOOKUP(D208,설정!$B$13:$C$27,2,FALSE()),0)+IF(AND(D208="일반의료폐기물",설정!$C$9="예"),15,0))</f>
        <v/>
      </c>
      <c r="I208" s="30" t="str">
        <f aca="true">IF(H208="","",IF(J208&lt;&gt;"",0,H208-TODAY()))</f>
        <v/>
      </c>
      <c r="J208" s="25"/>
      <c r="K208" s="26"/>
      <c r="L208" s="26"/>
      <c r="M208" s="31"/>
    </row>
    <row r="209" customFormat="false" ht="21" hidden="false" customHeight="true" outlineLevel="0" collapsed="false">
      <c r="A209" s="24" t="str">
        <f aca="false">IF(B209="","",ROW()-5)</f>
        <v/>
      </c>
      <c r="B209" s="25"/>
      <c r="C209" s="24" t="str">
        <f aca="false">IF(B209="","",CHOOSE(WEEKDAY(B209,2),"월","화","수","목","금","토","일"))</f>
        <v/>
      </c>
      <c r="D209" s="26"/>
      <c r="E209" s="27"/>
      <c r="F209" s="28"/>
      <c r="G209" s="25"/>
      <c r="H209" s="29" t="str">
        <f aca="false">IF(OR(B209="",D209=""),"",IF(G209="",B209,G209)+IFERROR(VLOOKUP(D209,설정!$B$13:$C$27,2,FALSE()),0)+IF(AND(D209="일반의료폐기물",설정!$C$9="예"),15,0))</f>
        <v/>
      </c>
      <c r="I209" s="30" t="str">
        <f aca="true">IF(H209="","",IF(J209&lt;&gt;"",0,H209-TODAY()))</f>
        <v/>
      </c>
      <c r="J209" s="25"/>
      <c r="K209" s="26"/>
      <c r="L209" s="26"/>
      <c r="M209" s="31"/>
    </row>
    <row r="210" customFormat="false" ht="21" hidden="false" customHeight="true" outlineLevel="0" collapsed="false">
      <c r="A210" s="24" t="str">
        <f aca="false">IF(B210="","",ROW()-5)</f>
        <v/>
      </c>
      <c r="B210" s="25"/>
      <c r="C210" s="24" t="str">
        <f aca="false">IF(B210="","",CHOOSE(WEEKDAY(B210,2),"월","화","수","목","금","토","일"))</f>
        <v/>
      </c>
      <c r="D210" s="26"/>
      <c r="E210" s="27"/>
      <c r="F210" s="28"/>
      <c r="G210" s="25"/>
      <c r="H210" s="29" t="str">
        <f aca="false">IF(OR(B210="",D210=""),"",IF(G210="",B210,G210)+IFERROR(VLOOKUP(D210,설정!$B$13:$C$27,2,FALSE()),0)+IF(AND(D210="일반의료폐기물",설정!$C$9="예"),15,0))</f>
        <v/>
      </c>
      <c r="I210" s="30" t="str">
        <f aca="true">IF(H210="","",IF(J210&lt;&gt;"",0,H210-TODAY()))</f>
        <v/>
      </c>
      <c r="J210" s="25"/>
      <c r="K210" s="26"/>
      <c r="L210" s="26"/>
      <c r="M210" s="31"/>
    </row>
    <row r="211" customFormat="false" ht="21" hidden="false" customHeight="true" outlineLevel="0" collapsed="false">
      <c r="A211" s="24" t="str">
        <f aca="false">IF(B211="","",ROW()-5)</f>
        <v/>
      </c>
      <c r="B211" s="25"/>
      <c r="C211" s="24" t="str">
        <f aca="false">IF(B211="","",CHOOSE(WEEKDAY(B211,2),"월","화","수","목","금","토","일"))</f>
        <v/>
      </c>
      <c r="D211" s="26"/>
      <c r="E211" s="27"/>
      <c r="F211" s="28"/>
      <c r="G211" s="25"/>
      <c r="H211" s="29" t="str">
        <f aca="false">IF(OR(B211="",D211=""),"",IF(G211="",B211,G211)+IFERROR(VLOOKUP(D211,설정!$B$13:$C$27,2,FALSE()),0)+IF(AND(D211="일반의료폐기물",설정!$C$9="예"),15,0))</f>
        <v/>
      </c>
      <c r="I211" s="30" t="str">
        <f aca="true">IF(H211="","",IF(J211&lt;&gt;"",0,H211-TODAY()))</f>
        <v/>
      </c>
      <c r="J211" s="25"/>
      <c r="K211" s="26"/>
      <c r="L211" s="26"/>
      <c r="M211" s="31"/>
    </row>
    <row r="212" customFormat="false" ht="21" hidden="false" customHeight="true" outlineLevel="0" collapsed="false">
      <c r="A212" s="24" t="str">
        <f aca="false">IF(B212="","",ROW()-5)</f>
        <v/>
      </c>
      <c r="B212" s="25"/>
      <c r="C212" s="24" t="str">
        <f aca="false">IF(B212="","",CHOOSE(WEEKDAY(B212,2),"월","화","수","목","금","토","일"))</f>
        <v/>
      </c>
      <c r="D212" s="26"/>
      <c r="E212" s="27"/>
      <c r="F212" s="28"/>
      <c r="G212" s="25"/>
      <c r="H212" s="29" t="str">
        <f aca="false">IF(OR(B212="",D212=""),"",IF(G212="",B212,G212)+IFERROR(VLOOKUP(D212,설정!$B$13:$C$27,2,FALSE()),0)+IF(AND(D212="일반의료폐기물",설정!$C$9="예"),15,0))</f>
        <v/>
      </c>
      <c r="I212" s="30" t="str">
        <f aca="true">IF(H212="","",IF(J212&lt;&gt;"",0,H212-TODAY()))</f>
        <v/>
      </c>
      <c r="J212" s="25"/>
      <c r="K212" s="26"/>
      <c r="L212" s="26"/>
      <c r="M212" s="31"/>
    </row>
    <row r="213" customFormat="false" ht="21" hidden="false" customHeight="true" outlineLevel="0" collapsed="false">
      <c r="A213" s="24" t="str">
        <f aca="false">IF(B213="","",ROW()-5)</f>
        <v/>
      </c>
      <c r="B213" s="25"/>
      <c r="C213" s="24" t="str">
        <f aca="false">IF(B213="","",CHOOSE(WEEKDAY(B213,2),"월","화","수","목","금","토","일"))</f>
        <v/>
      </c>
      <c r="D213" s="26"/>
      <c r="E213" s="27"/>
      <c r="F213" s="28"/>
      <c r="G213" s="25"/>
      <c r="H213" s="29" t="str">
        <f aca="false">IF(OR(B213="",D213=""),"",IF(G213="",B213,G213)+IFERROR(VLOOKUP(D213,설정!$B$13:$C$27,2,FALSE()),0)+IF(AND(D213="일반의료폐기물",설정!$C$9="예"),15,0))</f>
        <v/>
      </c>
      <c r="I213" s="30" t="str">
        <f aca="true">IF(H213="","",IF(J213&lt;&gt;"",0,H213-TODAY()))</f>
        <v/>
      </c>
      <c r="J213" s="25"/>
      <c r="K213" s="26"/>
      <c r="L213" s="26"/>
      <c r="M213" s="31"/>
    </row>
    <row r="214" customFormat="false" ht="21" hidden="false" customHeight="true" outlineLevel="0" collapsed="false">
      <c r="A214" s="24" t="str">
        <f aca="false">IF(B214="","",ROW()-5)</f>
        <v/>
      </c>
      <c r="B214" s="25"/>
      <c r="C214" s="24" t="str">
        <f aca="false">IF(B214="","",CHOOSE(WEEKDAY(B214,2),"월","화","수","목","금","토","일"))</f>
        <v/>
      </c>
      <c r="D214" s="26"/>
      <c r="E214" s="27"/>
      <c r="F214" s="28"/>
      <c r="G214" s="25"/>
      <c r="H214" s="29" t="str">
        <f aca="false">IF(OR(B214="",D214=""),"",IF(G214="",B214,G214)+IFERROR(VLOOKUP(D214,설정!$B$13:$C$27,2,FALSE()),0)+IF(AND(D214="일반의료폐기물",설정!$C$9="예"),15,0))</f>
        <v/>
      </c>
      <c r="I214" s="30" t="str">
        <f aca="true">IF(H214="","",IF(J214&lt;&gt;"",0,H214-TODAY()))</f>
        <v/>
      </c>
      <c r="J214" s="25"/>
      <c r="K214" s="26"/>
      <c r="L214" s="26"/>
      <c r="M214" s="31"/>
    </row>
    <row r="215" customFormat="false" ht="21" hidden="false" customHeight="true" outlineLevel="0" collapsed="false">
      <c r="A215" s="24" t="str">
        <f aca="false">IF(B215="","",ROW()-5)</f>
        <v/>
      </c>
      <c r="B215" s="25"/>
      <c r="C215" s="24" t="str">
        <f aca="false">IF(B215="","",CHOOSE(WEEKDAY(B215,2),"월","화","수","목","금","토","일"))</f>
        <v/>
      </c>
      <c r="D215" s="26"/>
      <c r="E215" s="27"/>
      <c r="F215" s="28"/>
      <c r="G215" s="25"/>
      <c r="H215" s="29" t="str">
        <f aca="false">IF(OR(B215="",D215=""),"",IF(G215="",B215,G215)+IFERROR(VLOOKUP(D215,설정!$B$13:$C$27,2,FALSE()),0)+IF(AND(D215="일반의료폐기물",설정!$C$9="예"),15,0))</f>
        <v/>
      </c>
      <c r="I215" s="30" t="str">
        <f aca="true">IF(H215="","",IF(J215&lt;&gt;"",0,H215-TODAY()))</f>
        <v/>
      </c>
      <c r="J215" s="25"/>
      <c r="K215" s="26"/>
      <c r="L215" s="26"/>
      <c r="M215" s="31"/>
    </row>
    <row r="216" customFormat="false" ht="21" hidden="false" customHeight="true" outlineLevel="0" collapsed="false">
      <c r="A216" s="24" t="str">
        <f aca="false">IF(B216="","",ROW()-5)</f>
        <v/>
      </c>
      <c r="B216" s="25"/>
      <c r="C216" s="24" t="str">
        <f aca="false">IF(B216="","",CHOOSE(WEEKDAY(B216,2),"월","화","수","목","금","토","일"))</f>
        <v/>
      </c>
      <c r="D216" s="26"/>
      <c r="E216" s="27"/>
      <c r="F216" s="28"/>
      <c r="G216" s="25"/>
      <c r="H216" s="29" t="str">
        <f aca="false">IF(OR(B216="",D216=""),"",IF(G216="",B216,G216)+IFERROR(VLOOKUP(D216,설정!$B$13:$C$27,2,FALSE()),0)+IF(AND(D216="일반의료폐기물",설정!$C$9="예"),15,0))</f>
        <v/>
      </c>
      <c r="I216" s="30" t="str">
        <f aca="true">IF(H216="","",IF(J216&lt;&gt;"",0,H216-TODAY()))</f>
        <v/>
      </c>
      <c r="J216" s="25"/>
      <c r="K216" s="26"/>
      <c r="L216" s="26"/>
      <c r="M216" s="31"/>
    </row>
    <row r="217" customFormat="false" ht="21" hidden="false" customHeight="true" outlineLevel="0" collapsed="false">
      <c r="A217" s="24" t="str">
        <f aca="false">IF(B217="","",ROW()-5)</f>
        <v/>
      </c>
      <c r="B217" s="25"/>
      <c r="C217" s="24" t="str">
        <f aca="false">IF(B217="","",CHOOSE(WEEKDAY(B217,2),"월","화","수","목","금","토","일"))</f>
        <v/>
      </c>
      <c r="D217" s="26"/>
      <c r="E217" s="27"/>
      <c r="F217" s="28"/>
      <c r="G217" s="25"/>
      <c r="H217" s="29" t="str">
        <f aca="false">IF(OR(B217="",D217=""),"",IF(G217="",B217,G217)+IFERROR(VLOOKUP(D217,설정!$B$13:$C$27,2,FALSE()),0)+IF(AND(D217="일반의료폐기물",설정!$C$9="예"),15,0))</f>
        <v/>
      </c>
      <c r="I217" s="30" t="str">
        <f aca="true">IF(H217="","",IF(J217&lt;&gt;"",0,H217-TODAY()))</f>
        <v/>
      </c>
      <c r="J217" s="25"/>
      <c r="K217" s="26"/>
      <c r="L217" s="26"/>
      <c r="M217" s="31"/>
    </row>
    <row r="218" customFormat="false" ht="21" hidden="false" customHeight="true" outlineLevel="0" collapsed="false">
      <c r="A218" s="24" t="str">
        <f aca="false">IF(B218="","",ROW()-5)</f>
        <v/>
      </c>
      <c r="B218" s="25"/>
      <c r="C218" s="24" t="str">
        <f aca="false">IF(B218="","",CHOOSE(WEEKDAY(B218,2),"월","화","수","목","금","토","일"))</f>
        <v/>
      </c>
      <c r="D218" s="26"/>
      <c r="E218" s="27"/>
      <c r="F218" s="28"/>
      <c r="G218" s="25"/>
      <c r="H218" s="29" t="str">
        <f aca="false">IF(OR(B218="",D218=""),"",IF(G218="",B218,G218)+IFERROR(VLOOKUP(D218,설정!$B$13:$C$27,2,FALSE()),0)+IF(AND(D218="일반의료폐기물",설정!$C$9="예"),15,0))</f>
        <v/>
      </c>
      <c r="I218" s="30" t="str">
        <f aca="true">IF(H218="","",IF(J218&lt;&gt;"",0,H218-TODAY()))</f>
        <v/>
      </c>
      <c r="J218" s="25"/>
      <c r="K218" s="26"/>
      <c r="L218" s="26"/>
      <c r="M218" s="31"/>
    </row>
    <row r="219" customFormat="false" ht="21" hidden="false" customHeight="true" outlineLevel="0" collapsed="false">
      <c r="A219" s="24" t="str">
        <f aca="false">IF(B219="","",ROW()-5)</f>
        <v/>
      </c>
      <c r="B219" s="25"/>
      <c r="C219" s="24" t="str">
        <f aca="false">IF(B219="","",CHOOSE(WEEKDAY(B219,2),"월","화","수","목","금","토","일"))</f>
        <v/>
      </c>
      <c r="D219" s="26"/>
      <c r="E219" s="27"/>
      <c r="F219" s="28"/>
      <c r="G219" s="25"/>
      <c r="H219" s="29" t="str">
        <f aca="false">IF(OR(B219="",D219=""),"",IF(G219="",B219,G219)+IFERROR(VLOOKUP(D219,설정!$B$13:$C$27,2,FALSE()),0)+IF(AND(D219="일반의료폐기물",설정!$C$9="예"),15,0))</f>
        <v/>
      </c>
      <c r="I219" s="30" t="str">
        <f aca="true">IF(H219="","",IF(J219&lt;&gt;"",0,H219-TODAY()))</f>
        <v/>
      </c>
      <c r="J219" s="25"/>
      <c r="K219" s="26"/>
      <c r="L219" s="26"/>
      <c r="M219" s="31"/>
    </row>
    <row r="220" customFormat="false" ht="21" hidden="false" customHeight="true" outlineLevel="0" collapsed="false">
      <c r="A220" s="24" t="str">
        <f aca="false">IF(B220="","",ROW()-5)</f>
        <v/>
      </c>
      <c r="B220" s="25"/>
      <c r="C220" s="24" t="str">
        <f aca="false">IF(B220="","",CHOOSE(WEEKDAY(B220,2),"월","화","수","목","금","토","일"))</f>
        <v/>
      </c>
      <c r="D220" s="26"/>
      <c r="E220" s="27"/>
      <c r="F220" s="28"/>
      <c r="G220" s="25"/>
      <c r="H220" s="29" t="str">
        <f aca="false">IF(OR(B220="",D220=""),"",IF(G220="",B220,G220)+IFERROR(VLOOKUP(D220,설정!$B$13:$C$27,2,FALSE()),0)+IF(AND(D220="일반의료폐기물",설정!$C$9="예"),15,0))</f>
        <v/>
      </c>
      <c r="I220" s="30" t="str">
        <f aca="true">IF(H220="","",IF(J220&lt;&gt;"",0,H220-TODAY()))</f>
        <v/>
      </c>
      <c r="J220" s="25"/>
      <c r="K220" s="26"/>
      <c r="L220" s="26"/>
      <c r="M220" s="31"/>
    </row>
    <row r="221" customFormat="false" ht="21" hidden="false" customHeight="true" outlineLevel="0" collapsed="false">
      <c r="A221" s="24" t="str">
        <f aca="false">IF(B221="","",ROW()-5)</f>
        <v/>
      </c>
      <c r="B221" s="25"/>
      <c r="C221" s="24" t="str">
        <f aca="false">IF(B221="","",CHOOSE(WEEKDAY(B221,2),"월","화","수","목","금","토","일"))</f>
        <v/>
      </c>
      <c r="D221" s="26"/>
      <c r="E221" s="27"/>
      <c r="F221" s="28"/>
      <c r="G221" s="25"/>
      <c r="H221" s="29" t="str">
        <f aca="false">IF(OR(B221="",D221=""),"",IF(G221="",B221,G221)+IFERROR(VLOOKUP(D221,설정!$B$13:$C$27,2,FALSE()),0)+IF(AND(D221="일반의료폐기물",설정!$C$9="예"),15,0))</f>
        <v/>
      </c>
      <c r="I221" s="30" t="str">
        <f aca="true">IF(H221="","",IF(J221&lt;&gt;"",0,H221-TODAY()))</f>
        <v/>
      </c>
      <c r="J221" s="25"/>
      <c r="K221" s="26"/>
      <c r="L221" s="26"/>
      <c r="M221" s="31"/>
    </row>
    <row r="222" customFormat="false" ht="21" hidden="false" customHeight="true" outlineLevel="0" collapsed="false">
      <c r="A222" s="24" t="str">
        <f aca="false">IF(B222="","",ROW()-5)</f>
        <v/>
      </c>
      <c r="B222" s="25"/>
      <c r="C222" s="24" t="str">
        <f aca="false">IF(B222="","",CHOOSE(WEEKDAY(B222,2),"월","화","수","목","금","토","일"))</f>
        <v/>
      </c>
      <c r="D222" s="26"/>
      <c r="E222" s="27"/>
      <c r="F222" s="28"/>
      <c r="G222" s="25"/>
      <c r="H222" s="29" t="str">
        <f aca="false">IF(OR(B222="",D222=""),"",IF(G222="",B222,G222)+IFERROR(VLOOKUP(D222,설정!$B$13:$C$27,2,FALSE()),0)+IF(AND(D222="일반의료폐기물",설정!$C$9="예"),15,0))</f>
        <v/>
      </c>
      <c r="I222" s="30" t="str">
        <f aca="true">IF(H222="","",IF(J222&lt;&gt;"",0,H222-TODAY()))</f>
        <v/>
      </c>
      <c r="J222" s="25"/>
      <c r="K222" s="26"/>
      <c r="L222" s="26"/>
      <c r="M222" s="31"/>
    </row>
    <row r="223" customFormat="false" ht="21" hidden="false" customHeight="true" outlineLevel="0" collapsed="false">
      <c r="A223" s="24" t="str">
        <f aca="false">IF(B223="","",ROW()-5)</f>
        <v/>
      </c>
      <c r="B223" s="25"/>
      <c r="C223" s="24" t="str">
        <f aca="false">IF(B223="","",CHOOSE(WEEKDAY(B223,2),"월","화","수","목","금","토","일"))</f>
        <v/>
      </c>
      <c r="D223" s="26"/>
      <c r="E223" s="27"/>
      <c r="F223" s="28"/>
      <c r="G223" s="25"/>
      <c r="H223" s="29" t="str">
        <f aca="false">IF(OR(B223="",D223=""),"",IF(G223="",B223,G223)+IFERROR(VLOOKUP(D223,설정!$B$13:$C$27,2,FALSE()),0)+IF(AND(D223="일반의료폐기물",설정!$C$9="예"),15,0))</f>
        <v/>
      </c>
      <c r="I223" s="30" t="str">
        <f aca="true">IF(H223="","",IF(J223&lt;&gt;"",0,H223-TODAY()))</f>
        <v/>
      </c>
      <c r="J223" s="25"/>
      <c r="K223" s="26"/>
      <c r="L223" s="26"/>
      <c r="M223" s="31"/>
    </row>
    <row r="224" customFormat="false" ht="21" hidden="false" customHeight="true" outlineLevel="0" collapsed="false">
      <c r="A224" s="24" t="str">
        <f aca="false">IF(B224="","",ROW()-5)</f>
        <v/>
      </c>
      <c r="B224" s="25"/>
      <c r="C224" s="24" t="str">
        <f aca="false">IF(B224="","",CHOOSE(WEEKDAY(B224,2),"월","화","수","목","금","토","일"))</f>
        <v/>
      </c>
      <c r="D224" s="26"/>
      <c r="E224" s="27"/>
      <c r="F224" s="28"/>
      <c r="G224" s="25"/>
      <c r="H224" s="29" t="str">
        <f aca="false">IF(OR(B224="",D224=""),"",IF(G224="",B224,G224)+IFERROR(VLOOKUP(D224,설정!$B$13:$C$27,2,FALSE()),0)+IF(AND(D224="일반의료폐기물",설정!$C$9="예"),15,0))</f>
        <v/>
      </c>
      <c r="I224" s="30" t="str">
        <f aca="true">IF(H224="","",IF(J224&lt;&gt;"",0,H224-TODAY()))</f>
        <v/>
      </c>
      <c r="J224" s="25"/>
      <c r="K224" s="26"/>
      <c r="L224" s="26"/>
      <c r="M224" s="31"/>
    </row>
    <row r="225" customFormat="false" ht="21" hidden="false" customHeight="true" outlineLevel="0" collapsed="false">
      <c r="A225" s="24" t="str">
        <f aca="false">IF(B225="","",ROW()-5)</f>
        <v/>
      </c>
      <c r="B225" s="25"/>
      <c r="C225" s="24" t="str">
        <f aca="false">IF(B225="","",CHOOSE(WEEKDAY(B225,2),"월","화","수","목","금","토","일"))</f>
        <v/>
      </c>
      <c r="D225" s="26"/>
      <c r="E225" s="27"/>
      <c r="F225" s="28"/>
      <c r="G225" s="25"/>
      <c r="H225" s="29" t="str">
        <f aca="false">IF(OR(B225="",D225=""),"",IF(G225="",B225,G225)+IFERROR(VLOOKUP(D225,설정!$B$13:$C$27,2,FALSE()),0)+IF(AND(D225="일반의료폐기물",설정!$C$9="예"),15,0))</f>
        <v/>
      </c>
      <c r="I225" s="30" t="str">
        <f aca="true">IF(H225="","",IF(J225&lt;&gt;"",0,H225-TODAY()))</f>
        <v/>
      </c>
      <c r="J225" s="25"/>
      <c r="K225" s="26"/>
      <c r="L225" s="26"/>
      <c r="M225" s="31"/>
    </row>
    <row r="226" customFormat="false" ht="21" hidden="false" customHeight="true" outlineLevel="0" collapsed="false">
      <c r="A226" s="24" t="str">
        <f aca="false">IF(B226="","",ROW()-5)</f>
        <v/>
      </c>
      <c r="B226" s="25"/>
      <c r="C226" s="24" t="str">
        <f aca="false">IF(B226="","",CHOOSE(WEEKDAY(B226,2),"월","화","수","목","금","토","일"))</f>
        <v/>
      </c>
      <c r="D226" s="26"/>
      <c r="E226" s="27"/>
      <c r="F226" s="28"/>
      <c r="G226" s="25"/>
      <c r="H226" s="29" t="str">
        <f aca="false">IF(OR(B226="",D226=""),"",IF(G226="",B226,G226)+IFERROR(VLOOKUP(D226,설정!$B$13:$C$27,2,FALSE()),0)+IF(AND(D226="일반의료폐기물",설정!$C$9="예"),15,0))</f>
        <v/>
      </c>
      <c r="I226" s="30" t="str">
        <f aca="true">IF(H226="","",IF(J226&lt;&gt;"",0,H226-TODAY()))</f>
        <v/>
      </c>
      <c r="J226" s="25"/>
      <c r="K226" s="26"/>
      <c r="L226" s="26"/>
      <c r="M226" s="31"/>
    </row>
    <row r="227" customFormat="false" ht="21" hidden="false" customHeight="true" outlineLevel="0" collapsed="false">
      <c r="A227" s="24" t="str">
        <f aca="false">IF(B227="","",ROW()-5)</f>
        <v/>
      </c>
      <c r="B227" s="25"/>
      <c r="C227" s="24" t="str">
        <f aca="false">IF(B227="","",CHOOSE(WEEKDAY(B227,2),"월","화","수","목","금","토","일"))</f>
        <v/>
      </c>
      <c r="D227" s="26"/>
      <c r="E227" s="27"/>
      <c r="F227" s="28"/>
      <c r="G227" s="25"/>
      <c r="H227" s="29" t="str">
        <f aca="false">IF(OR(B227="",D227=""),"",IF(G227="",B227,G227)+IFERROR(VLOOKUP(D227,설정!$B$13:$C$27,2,FALSE()),0)+IF(AND(D227="일반의료폐기물",설정!$C$9="예"),15,0))</f>
        <v/>
      </c>
      <c r="I227" s="30" t="str">
        <f aca="true">IF(H227="","",IF(J227&lt;&gt;"",0,H227-TODAY()))</f>
        <v/>
      </c>
      <c r="J227" s="25"/>
      <c r="K227" s="26"/>
      <c r="L227" s="26"/>
      <c r="M227" s="31"/>
    </row>
    <row r="228" customFormat="false" ht="21" hidden="false" customHeight="true" outlineLevel="0" collapsed="false">
      <c r="A228" s="24" t="str">
        <f aca="false">IF(B228="","",ROW()-5)</f>
        <v/>
      </c>
      <c r="B228" s="25"/>
      <c r="C228" s="24" t="str">
        <f aca="false">IF(B228="","",CHOOSE(WEEKDAY(B228,2),"월","화","수","목","금","토","일"))</f>
        <v/>
      </c>
      <c r="D228" s="26"/>
      <c r="E228" s="27"/>
      <c r="F228" s="28"/>
      <c r="G228" s="25"/>
      <c r="H228" s="29" t="str">
        <f aca="false">IF(OR(B228="",D228=""),"",IF(G228="",B228,G228)+IFERROR(VLOOKUP(D228,설정!$B$13:$C$27,2,FALSE()),0)+IF(AND(D228="일반의료폐기물",설정!$C$9="예"),15,0))</f>
        <v/>
      </c>
      <c r="I228" s="30" t="str">
        <f aca="true">IF(H228="","",IF(J228&lt;&gt;"",0,H228-TODAY()))</f>
        <v/>
      </c>
      <c r="J228" s="25"/>
      <c r="K228" s="26"/>
      <c r="L228" s="26"/>
      <c r="M228" s="31"/>
    </row>
    <row r="229" customFormat="false" ht="21" hidden="false" customHeight="true" outlineLevel="0" collapsed="false">
      <c r="A229" s="24" t="str">
        <f aca="false">IF(B229="","",ROW()-5)</f>
        <v/>
      </c>
      <c r="B229" s="25"/>
      <c r="C229" s="24" t="str">
        <f aca="false">IF(B229="","",CHOOSE(WEEKDAY(B229,2),"월","화","수","목","금","토","일"))</f>
        <v/>
      </c>
      <c r="D229" s="26"/>
      <c r="E229" s="27"/>
      <c r="F229" s="28"/>
      <c r="G229" s="25"/>
      <c r="H229" s="29" t="str">
        <f aca="false">IF(OR(B229="",D229=""),"",IF(G229="",B229,G229)+IFERROR(VLOOKUP(D229,설정!$B$13:$C$27,2,FALSE()),0)+IF(AND(D229="일반의료폐기물",설정!$C$9="예"),15,0))</f>
        <v/>
      </c>
      <c r="I229" s="30" t="str">
        <f aca="true">IF(H229="","",IF(J229&lt;&gt;"",0,H229-TODAY()))</f>
        <v/>
      </c>
      <c r="J229" s="25"/>
      <c r="K229" s="26"/>
      <c r="L229" s="26"/>
      <c r="M229" s="31"/>
    </row>
    <row r="230" customFormat="false" ht="21" hidden="false" customHeight="true" outlineLevel="0" collapsed="false">
      <c r="A230" s="24" t="str">
        <f aca="false">IF(B230="","",ROW()-5)</f>
        <v/>
      </c>
      <c r="B230" s="25"/>
      <c r="C230" s="24" t="str">
        <f aca="false">IF(B230="","",CHOOSE(WEEKDAY(B230,2),"월","화","수","목","금","토","일"))</f>
        <v/>
      </c>
      <c r="D230" s="26"/>
      <c r="E230" s="27"/>
      <c r="F230" s="28"/>
      <c r="G230" s="25"/>
      <c r="H230" s="29" t="str">
        <f aca="false">IF(OR(B230="",D230=""),"",IF(G230="",B230,G230)+IFERROR(VLOOKUP(D230,설정!$B$13:$C$27,2,FALSE()),0)+IF(AND(D230="일반의료폐기물",설정!$C$9="예"),15,0))</f>
        <v/>
      </c>
      <c r="I230" s="30" t="str">
        <f aca="true">IF(H230="","",IF(J230&lt;&gt;"",0,H230-TODAY()))</f>
        <v/>
      </c>
      <c r="J230" s="25"/>
      <c r="K230" s="26"/>
      <c r="L230" s="26"/>
      <c r="M230" s="31"/>
    </row>
    <row r="231" customFormat="false" ht="21" hidden="false" customHeight="true" outlineLevel="0" collapsed="false">
      <c r="A231" s="24" t="str">
        <f aca="false">IF(B231="","",ROW()-5)</f>
        <v/>
      </c>
      <c r="B231" s="25"/>
      <c r="C231" s="24" t="str">
        <f aca="false">IF(B231="","",CHOOSE(WEEKDAY(B231,2),"월","화","수","목","금","토","일"))</f>
        <v/>
      </c>
      <c r="D231" s="26"/>
      <c r="E231" s="27"/>
      <c r="F231" s="28"/>
      <c r="G231" s="25"/>
      <c r="H231" s="29" t="str">
        <f aca="false">IF(OR(B231="",D231=""),"",IF(G231="",B231,G231)+IFERROR(VLOOKUP(D231,설정!$B$13:$C$27,2,FALSE()),0)+IF(AND(D231="일반의료폐기물",설정!$C$9="예"),15,0))</f>
        <v/>
      </c>
      <c r="I231" s="30" t="str">
        <f aca="true">IF(H231="","",IF(J231&lt;&gt;"",0,H231-TODAY()))</f>
        <v/>
      </c>
      <c r="J231" s="25"/>
      <c r="K231" s="26"/>
      <c r="L231" s="26"/>
      <c r="M231" s="31"/>
    </row>
    <row r="232" customFormat="false" ht="21" hidden="false" customHeight="true" outlineLevel="0" collapsed="false">
      <c r="A232" s="24" t="str">
        <f aca="false">IF(B232="","",ROW()-5)</f>
        <v/>
      </c>
      <c r="B232" s="25"/>
      <c r="C232" s="24" t="str">
        <f aca="false">IF(B232="","",CHOOSE(WEEKDAY(B232,2),"월","화","수","목","금","토","일"))</f>
        <v/>
      </c>
      <c r="D232" s="26"/>
      <c r="E232" s="27"/>
      <c r="F232" s="28"/>
      <c r="G232" s="25"/>
      <c r="H232" s="29" t="str">
        <f aca="false">IF(OR(B232="",D232=""),"",IF(G232="",B232,G232)+IFERROR(VLOOKUP(D232,설정!$B$13:$C$27,2,FALSE()),0)+IF(AND(D232="일반의료폐기물",설정!$C$9="예"),15,0))</f>
        <v/>
      </c>
      <c r="I232" s="30" t="str">
        <f aca="true">IF(H232="","",IF(J232&lt;&gt;"",0,H232-TODAY()))</f>
        <v/>
      </c>
      <c r="J232" s="25"/>
      <c r="K232" s="26"/>
      <c r="L232" s="26"/>
      <c r="M232" s="31"/>
    </row>
    <row r="233" customFormat="false" ht="21" hidden="false" customHeight="true" outlineLevel="0" collapsed="false">
      <c r="A233" s="24" t="str">
        <f aca="false">IF(B233="","",ROW()-5)</f>
        <v/>
      </c>
      <c r="B233" s="25"/>
      <c r="C233" s="24" t="str">
        <f aca="false">IF(B233="","",CHOOSE(WEEKDAY(B233,2),"월","화","수","목","금","토","일"))</f>
        <v/>
      </c>
      <c r="D233" s="26"/>
      <c r="E233" s="27"/>
      <c r="F233" s="28"/>
      <c r="G233" s="25"/>
      <c r="H233" s="29" t="str">
        <f aca="false">IF(OR(B233="",D233=""),"",IF(G233="",B233,G233)+IFERROR(VLOOKUP(D233,설정!$B$13:$C$27,2,FALSE()),0)+IF(AND(D233="일반의료폐기물",설정!$C$9="예"),15,0))</f>
        <v/>
      </c>
      <c r="I233" s="30" t="str">
        <f aca="true">IF(H233="","",IF(J233&lt;&gt;"",0,H233-TODAY()))</f>
        <v/>
      </c>
      <c r="J233" s="25"/>
      <c r="K233" s="26"/>
      <c r="L233" s="26"/>
      <c r="M233" s="31"/>
    </row>
    <row r="234" customFormat="false" ht="21" hidden="false" customHeight="true" outlineLevel="0" collapsed="false">
      <c r="A234" s="24" t="str">
        <f aca="false">IF(B234="","",ROW()-5)</f>
        <v/>
      </c>
      <c r="B234" s="25"/>
      <c r="C234" s="24" t="str">
        <f aca="false">IF(B234="","",CHOOSE(WEEKDAY(B234,2),"월","화","수","목","금","토","일"))</f>
        <v/>
      </c>
      <c r="D234" s="26"/>
      <c r="E234" s="27"/>
      <c r="F234" s="28"/>
      <c r="G234" s="25"/>
      <c r="H234" s="29" t="str">
        <f aca="false">IF(OR(B234="",D234=""),"",IF(G234="",B234,G234)+IFERROR(VLOOKUP(D234,설정!$B$13:$C$27,2,FALSE()),0)+IF(AND(D234="일반의료폐기물",설정!$C$9="예"),15,0))</f>
        <v/>
      </c>
      <c r="I234" s="30" t="str">
        <f aca="true">IF(H234="","",IF(J234&lt;&gt;"",0,H234-TODAY()))</f>
        <v/>
      </c>
      <c r="J234" s="25"/>
      <c r="K234" s="26"/>
      <c r="L234" s="26"/>
      <c r="M234" s="31"/>
    </row>
    <row r="235" customFormat="false" ht="21" hidden="false" customHeight="true" outlineLevel="0" collapsed="false">
      <c r="A235" s="24" t="str">
        <f aca="false">IF(B235="","",ROW()-5)</f>
        <v/>
      </c>
      <c r="B235" s="25"/>
      <c r="C235" s="24" t="str">
        <f aca="false">IF(B235="","",CHOOSE(WEEKDAY(B235,2),"월","화","수","목","금","토","일"))</f>
        <v/>
      </c>
      <c r="D235" s="26"/>
      <c r="E235" s="27"/>
      <c r="F235" s="28"/>
      <c r="G235" s="25"/>
      <c r="H235" s="29" t="str">
        <f aca="false">IF(OR(B235="",D235=""),"",IF(G235="",B235,G235)+IFERROR(VLOOKUP(D235,설정!$B$13:$C$27,2,FALSE()),0)+IF(AND(D235="일반의료폐기물",설정!$C$9="예"),15,0))</f>
        <v/>
      </c>
      <c r="I235" s="30" t="str">
        <f aca="true">IF(H235="","",IF(J235&lt;&gt;"",0,H235-TODAY()))</f>
        <v/>
      </c>
      <c r="J235" s="25"/>
      <c r="K235" s="26"/>
      <c r="L235" s="26"/>
      <c r="M235" s="31"/>
    </row>
    <row r="236" customFormat="false" ht="21" hidden="false" customHeight="true" outlineLevel="0" collapsed="false">
      <c r="A236" s="24" t="str">
        <f aca="false">IF(B236="","",ROW()-5)</f>
        <v/>
      </c>
      <c r="B236" s="25"/>
      <c r="C236" s="24" t="str">
        <f aca="false">IF(B236="","",CHOOSE(WEEKDAY(B236,2),"월","화","수","목","금","토","일"))</f>
        <v/>
      </c>
      <c r="D236" s="26"/>
      <c r="E236" s="27"/>
      <c r="F236" s="28"/>
      <c r="G236" s="25"/>
      <c r="H236" s="29" t="str">
        <f aca="false">IF(OR(B236="",D236=""),"",IF(G236="",B236,G236)+IFERROR(VLOOKUP(D236,설정!$B$13:$C$27,2,FALSE()),0)+IF(AND(D236="일반의료폐기물",설정!$C$9="예"),15,0))</f>
        <v/>
      </c>
      <c r="I236" s="30" t="str">
        <f aca="true">IF(H236="","",IF(J236&lt;&gt;"",0,H236-TODAY()))</f>
        <v/>
      </c>
      <c r="J236" s="25"/>
      <c r="K236" s="26"/>
      <c r="L236" s="26"/>
      <c r="M236" s="31"/>
    </row>
    <row r="237" customFormat="false" ht="21" hidden="false" customHeight="true" outlineLevel="0" collapsed="false">
      <c r="A237" s="24" t="str">
        <f aca="false">IF(B237="","",ROW()-5)</f>
        <v/>
      </c>
      <c r="B237" s="25"/>
      <c r="C237" s="24" t="str">
        <f aca="false">IF(B237="","",CHOOSE(WEEKDAY(B237,2),"월","화","수","목","금","토","일"))</f>
        <v/>
      </c>
      <c r="D237" s="26"/>
      <c r="E237" s="27"/>
      <c r="F237" s="28"/>
      <c r="G237" s="25"/>
      <c r="H237" s="29" t="str">
        <f aca="false">IF(OR(B237="",D237=""),"",IF(G237="",B237,G237)+IFERROR(VLOOKUP(D237,설정!$B$13:$C$27,2,FALSE()),0)+IF(AND(D237="일반의료폐기물",설정!$C$9="예"),15,0))</f>
        <v/>
      </c>
      <c r="I237" s="30" t="str">
        <f aca="true">IF(H237="","",IF(J237&lt;&gt;"",0,H237-TODAY()))</f>
        <v/>
      </c>
      <c r="J237" s="25"/>
      <c r="K237" s="26"/>
      <c r="L237" s="26"/>
      <c r="M237" s="31"/>
    </row>
    <row r="238" customFormat="false" ht="21" hidden="false" customHeight="true" outlineLevel="0" collapsed="false">
      <c r="A238" s="24" t="str">
        <f aca="false">IF(B238="","",ROW()-5)</f>
        <v/>
      </c>
      <c r="B238" s="25"/>
      <c r="C238" s="24" t="str">
        <f aca="false">IF(B238="","",CHOOSE(WEEKDAY(B238,2),"월","화","수","목","금","토","일"))</f>
        <v/>
      </c>
      <c r="D238" s="26"/>
      <c r="E238" s="27"/>
      <c r="F238" s="28"/>
      <c r="G238" s="25"/>
      <c r="H238" s="29" t="str">
        <f aca="false">IF(OR(B238="",D238=""),"",IF(G238="",B238,G238)+IFERROR(VLOOKUP(D238,설정!$B$13:$C$27,2,FALSE()),0)+IF(AND(D238="일반의료폐기물",설정!$C$9="예"),15,0))</f>
        <v/>
      </c>
      <c r="I238" s="30" t="str">
        <f aca="true">IF(H238="","",IF(J238&lt;&gt;"",0,H238-TODAY()))</f>
        <v/>
      </c>
      <c r="J238" s="25"/>
      <c r="K238" s="26"/>
      <c r="L238" s="26"/>
      <c r="M238" s="31"/>
    </row>
    <row r="239" customFormat="false" ht="21" hidden="false" customHeight="true" outlineLevel="0" collapsed="false">
      <c r="A239" s="24" t="str">
        <f aca="false">IF(B239="","",ROW()-5)</f>
        <v/>
      </c>
      <c r="B239" s="25"/>
      <c r="C239" s="24" t="str">
        <f aca="false">IF(B239="","",CHOOSE(WEEKDAY(B239,2),"월","화","수","목","금","토","일"))</f>
        <v/>
      </c>
      <c r="D239" s="26"/>
      <c r="E239" s="27"/>
      <c r="F239" s="28"/>
      <c r="G239" s="25"/>
      <c r="H239" s="29" t="str">
        <f aca="false">IF(OR(B239="",D239=""),"",IF(G239="",B239,G239)+IFERROR(VLOOKUP(D239,설정!$B$13:$C$27,2,FALSE()),0)+IF(AND(D239="일반의료폐기물",설정!$C$9="예"),15,0))</f>
        <v/>
      </c>
      <c r="I239" s="30" t="str">
        <f aca="true">IF(H239="","",IF(J239&lt;&gt;"",0,H239-TODAY()))</f>
        <v/>
      </c>
      <c r="J239" s="25"/>
      <c r="K239" s="26"/>
      <c r="L239" s="26"/>
      <c r="M239" s="31"/>
    </row>
    <row r="240" customFormat="false" ht="21" hidden="false" customHeight="true" outlineLevel="0" collapsed="false">
      <c r="A240" s="24" t="str">
        <f aca="false">IF(B240="","",ROW()-5)</f>
        <v/>
      </c>
      <c r="B240" s="25"/>
      <c r="C240" s="24" t="str">
        <f aca="false">IF(B240="","",CHOOSE(WEEKDAY(B240,2),"월","화","수","목","금","토","일"))</f>
        <v/>
      </c>
      <c r="D240" s="26"/>
      <c r="E240" s="27"/>
      <c r="F240" s="28"/>
      <c r="G240" s="25"/>
      <c r="H240" s="29" t="str">
        <f aca="false">IF(OR(B240="",D240=""),"",IF(G240="",B240,G240)+IFERROR(VLOOKUP(D240,설정!$B$13:$C$27,2,FALSE()),0)+IF(AND(D240="일반의료폐기물",설정!$C$9="예"),15,0))</f>
        <v/>
      </c>
      <c r="I240" s="30" t="str">
        <f aca="true">IF(H240="","",IF(J240&lt;&gt;"",0,H240-TODAY()))</f>
        <v/>
      </c>
      <c r="J240" s="25"/>
      <c r="K240" s="26"/>
      <c r="L240" s="26"/>
      <c r="M240" s="31"/>
    </row>
    <row r="241" customFormat="false" ht="21" hidden="false" customHeight="true" outlineLevel="0" collapsed="false">
      <c r="A241" s="24" t="str">
        <f aca="false">IF(B241="","",ROW()-5)</f>
        <v/>
      </c>
      <c r="B241" s="25"/>
      <c r="C241" s="24" t="str">
        <f aca="false">IF(B241="","",CHOOSE(WEEKDAY(B241,2),"월","화","수","목","금","토","일"))</f>
        <v/>
      </c>
      <c r="D241" s="26"/>
      <c r="E241" s="27"/>
      <c r="F241" s="28"/>
      <c r="G241" s="25"/>
      <c r="H241" s="29" t="str">
        <f aca="false">IF(OR(B241="",D241=""),"",IF(G241="",B241,G241)+IFERROR(VLOOKUP(D241,설정!$B$13:$C$27,2,FALSE()),0)+IF(AND(D241="일반의료폐기물",설정!$C$9="예"),15,0))</f>
        <v/>
      </c>
      <c r="I241" s="30" t="str">
        <f aca="true">IF(H241="","",IF(J241&lt;&gt;"",0,H241-TODAY()))</f>
        <v/>
      </c>
      <c r="J241" s="25"/>
      <c r="K241" s="26"/>
      <c r="L241" s="26"/>
      <c r="M241" s="31"/>
    </row>
    <row r="242" customFormat="false" ht="21" hidden="false" customHeight="true" outlineLevel="0" collapsed="false">
      <c r="A242" s="24" t="str">
        <f aca="false">IF(B242="","",ROW()-5)</f>
        <v/>
      </c>
      <c r="B242" s="25"/>
      <c r="C242" s="24" t="str">
        <f aca="false">IF(B242="","",CHOOSE(WEEKDAY(B242,2),"월","화","수","목","금","토","일"))</f>
        <v/>
      </c>
      <c r="D242" s="26"/>
      <c r="E242" s="27"/>
      <c r="F242" s="28"/>
      <c r="G242" s="25"/>
      <c r="H242" s="29" t="str">
        <f aca="false">IF(OR(B242="",D242=""),"",IF(G242="",B242,G242)+IFERROR(VLOOKUP(D242,설정!$B$13:$C$27,2,FALSE()),0)+IF(AND(D242="일반의료폐기물",설정!$C$9="예"),15,0))</f>
        <v/>
      </c>
      <c r="I242" s="30" t="str">
        <f aca="true">IF(H242="","",IF(J242&lt;&gt;"",0,H242-TODAY()))</f>
        <v/>
      </c>
      <c r="J242" s="25"/>
      <c r="K242" s="26"/>
      <c r="L242" s="26"/>
      <c r="M242" s="31"/>
    </row>
    <row r="243" customFormat="false" ht="21" hidden="false" customHeight="true" outlineLevel="0" collapsed="false">
      <c r="A243" s="24" t="str">
        <f aca="false">IF(B243="","",ROW()-5)</f>
        <v/>
      </c>
      <c r="B243" s="25"/>
      <c r="C243" s="24" t="str">
        <f aca="false">IF(B243="","",CHOOSE(WEEKDAY(B243,2),"월","화","수","목","금","토","일"))</f>
        <v/>
      </c>
      <c r="D243" s="26"/>
      <c r="E243" s="27"/>
      <c r="F243" s="28"/>
      <c r="G243" s="25"/>
      <c r="H243" s="29" t="str">
        <f aca="false">IF(OR(B243="",D243=""),"",IF(G243="",B243,G243)+IFERROR(VLOOKUP(D243,설정!$B$13:$C$27,2,FALSE()),0)+IF(AND(D243="일반의료폐기물",설정!$C$9="예"),15,0))</f>
        <v/>
      </c>
      <c r="I243" s="30" t="str">
        <f aca="true">IF(H243="","",IF(J243&lt;&gt;"",0,H243-TODAY()))</f>
        <v/>
      </c>
      <c r="J243" s="25"/>
      <c r="K243" s="26"/>
      <c r="L243" s="26"/>
      <c r="M243" s="31"/>
    </row>
    <row r="244" customFormat="false" ht="21" hidden="false" customHeight="true" outlineLevel="0" collapsed="false">
      <c r="A244" s="24" t="str">
        <f aca="false">IF(B244="","",ROW()-5)</f>
        <v/>
      </c>
      <c r="B244" s="25"/>
      <c r="C244" s="24" t="str">
        <f aca="false">IF(B244="","",CHOOSE(WEEKDAY(B244,2),"월","화","수","목","금","토","일"))</f>
        <v/>
      </c>
      <c r="D244" s="26"/>
      <c r="E244" s="27"/>
      <c r="F244" s="28"/>
      <c r="G244" s="25"/>
      <c r="H244" s="29" t="str">
        <f aca="false">IF(OR(B244="",D244=""),"",IF(G244="",B244,G244)+IFERROR(VLOOKUP(D244,설정!$B$13:$C$27,2,FALSE()),0)+IF(AND(D244="일반의료폐기물",설정!$C$9="예"),15,0))</f>
        <v/>
      </c>
      <c r="I244" s="30" t="str">
        <f aca="true">IF(H244="","",IF(J244&lt;&gt;"",0,H244-TODAY()))</f>
        <v/>
      </c>
      <c r="J244" s="25"/>
      <c r="K244" s="26"/>
      <c r="L244" s="26"/>
      <c r="M244" s="31"/>
    </row>
    <row r="245" customFormat="false" ht="21" hidden="false" customHeight="true" outlineLevel="0" collapsed="false">
      <c r="A245" s="24" t="str">
        <f aca="false">IF(B245="","",ROW()-5)</f>
        <v/>
      </c>
      <c r="B245" s="25"/>
      <c r="C245" s="24" t="str">
        <f aca="false">IF(B245="","",CHOOSE(WEEKDAY(B245,2),"월","화","수","목","금","토","일"))</f>
        <v/>
      </c>
      <c r="D245" s="26"/>
      <c r="E245" s="27"/>
      <c r="F245" s="28"/>
      <c r="G245" s="25"/>
      <c r="H245" s="29" t="str">
        <f aca="false">IF(OR(B245="",D245=""),"",IF(G245="",B245,G245)+IFERROR(VLOOKUP(D245,설정!$B$13:$C$27,2,FALSE()),0)+IF(AND(D245="일반의료폐기물",설정!$C$9="예"),15,0))</f>
        <v/>
      </c>
      <c r="I245" s="30" t="str">
        <f aca="true">IF(H245="","",IF(J245&lt;&gt;"",0,H245-TODAY()))</f>
        <v/>
      </c>
      <c r="J245" s="25"/>
      <c r="K245" s="26"/>
      <c r="L245" s="26"/>
      <c r="M245" s="31"/>
    </row>
    <row r="246" customFormat="false" ht="21" hidden="false" customHeight="true" outlineLevel="0" collapsed="false">
      <c r="A246" s="24" t="str">
        <f aca="false">IF(B246="","",ROW()-5)</f>
        <v/>
      </c>
      <c r="B246" s="25"/>
      <c r="C246" s="24" t="str">
        <f aca="false">IF(B246="","",CHOOSE(WEEKDAY(B246,2),"월","화","수","목","금","토","일"))</f>
        <v/>
      </c>
      <c r="D246" s="26"/>
      <c r="E246" s="27"/>
      <c r="F246" s="28"/>
      <c r="G246" s="25"/>
      <c r="H246" s="29" t="str">
        <f aca="false">IF(OR(B246="",D246=""),"",IF(G246="",B246,G246)+IFERROR(VLOOKUP(D246,설정!$B$13:$C$27,2,FALSE()),0)+IF(AND(D246="일반의료폐기물",설정!$C$9="예"),15,0))</f>
        <v/>
      </c>
      <c r="I246" s="30" t="str">
        <f aca="true">IF(H246="","",IF(J246&lt;&gt;"",0,H246-TODAY()))</f>
        <v/>
      </c>
      <c r="J246" s="25"/>
      <c r="K246" s="26"/>
      <c r="L246" s="26"/>
      <c r="M246" s="31"/>
    </row>
    <row r="247" customFormat="false" ht="21" hidden="false" customHeight="true" outlineLevel="0" collapsed="false">
      <c r="A247" s="24" t="str">
        <f aca="false">IF(B247="","",ROW()-5)</f>
        <v/>
      </c>
      <c r="B247" s="25"/>
      <c r="C247" s="24" t="str">
        <f aca="false">IF(B247="","",CHOOSE(WEEKDAY(B247,2),"월","화","수","목","금","토","일"))</f>
        <v/>
      </c>
      <c r="D247" s="26"/>
      <c r="E247" s="27"/>
      <c r="F247" s="28"/>
      <c r="G247" s="25"/>
      <c r="H247" s="29" t="str">
        <f aca="false">IF(OR(B247="",D247=""),"",IF(G247="",B247,G247)+IFERROR(VLOOKUP(D247,설정!$B$13:$C$27,2,FALSE()),0)+IF(AND(D247="일반의료폐기물",설정!$C$9="예"),15,0))</f>
        <v/>
      </c>
      <c r="I247" s="30" t="str">
        <f aca="true">IF(H247="","",IF(J247&lt;&gt;"",0,H247-TODAY()))</f>
        <v/>
      </c>
      <c r="J247" s="25"/>
      <c r="K247" s="26"/>
      <c r="L247" s="26"/>
      <c r="M247" s="31"/>
    </row>
    <row r="248" customFormat="false" ht="21" hidden="false" customHeight="true" outlineLevel="0" collapsed="false">
      <c r="A248" s="24" t="str">
        <f aca="false">IF(B248="","",ROW()-5)</f>
        <v/>
      </c>
      <c r="B248" s="25"/>
      <c r="C248" s="24" t="str">
        <f aca="false">IF(B248="","",CHOOSE(WEEKDAY(B248,2),"월","화","수","목","금","토","일"))</f>
        <v/>
      </c>
      <c r="D248" s="26"/>
      <c r="E248" s="27"/>
      <c r="F248" s="28"/>
      <c r="G248" s="25"/>
      <c r="H248" s="29" t="str">
        <f aca="false">IF(OR(B248="",D248=""),"",IF(G248="",B248,G248)+IFERROR(VLOOKUP(D248,설정!$B$13:$C$27,2,FALSE()),0)+IF(AND(D248="일반의료폐기물",설정!$C$9="예"),15,0))</f>
        <v/>
      </c>
      <c r="I248" s="30" t="str">
        <f aca="true">IF(H248="","",IF(J248&lt;&gt;"",0,H248-TODAY()))</f>
        <v/>
      </c>
      <c r="J248" s="25"/>
      <c r="K248" s="26"/>
      <c r="L248" s="26"/>
      <c r="M248" s="31"/>
    </row>
    <row r="249" customFormat="false" ht="21" hidden="false" customHeight="true" outlineLevel="0" collapsed="false">
      <c r="A249" s="24" t="str">
        <f aca="false">IF(B249="","",ROW()-5)</f>
        <v/>
      </c>
      <c r="B249" s="25"/>
      <c r="C249" s="24" t="str">
        <f aca="false">IF(B249="","",CHOOSE(WEEKDAY(B249,2),"월","화","수","목","금","토","일"))</f>
        <v/>
      </c>
      <c r="D249" s="26"/>
      <c r="E249" s="27"/>
      <c r="F249" s="28"/>
      <c r="G249" s="25"/>
      <c r="H249" s="29" t="str">
        <f aca="false">IF(OR(B249="",D249=""),"",IF(G249="",B249,G249)+IFERROR(VLOOKUP(D249,설정!$B$13:$C$27,2,FALSE()),0)+IF(AND(D249="일반의료폐기물",설정!$C$9="예"),15,0))</f>
        <v/>
      </c>
      <c r="I249" s="30" t="str">
        <f aca="true">IF(H249="","",IF(J249&lt;&gt;"",0,H249-TODAY()))</f>
        <v/>
      </c>
      <c r="J249" s="25"/>
      <c r="K249" s="26"/>
      <c r="L249" s="26"/>
      <c r="M249" s="31"/>
    </row>
    <row r="250" customFormat="false" ht="21" hidden="false" customHeight="true" outlineLevel="0" collapsed="false">
      <c r="A250" s="24" t="str">
        <f aca="false">IF(B250="","",ROW()-5)</f>
        <v/>
      </c>
      <c r="B250" s="25"/>
      <c r="C250" s="24" t="str">
        <f aca="false">IF(B250="","",CHOOSE(WEEKDAY(B250,2),"월","화","수","목","금","토","일"))</f>
        <v/>
      </c>
      <c r="D250" s="26"/>
      <c r="E250" s="27"/>
      <c r="F250" s="28"/>
      <c r="G250" s="25"/>
      <c r="H250" s="29" t="str">
        <f aca="false">IF(OR(B250="",D250=""),"",IF(G250="",B250,G250)+IFERROR(VLOOKUP(D250,설정!$B$13:$C$27,2,FALSE()),0)+IF(AND(D250="일반의료폐기물",설정!$C$9="예"),15,0))</f>
        <v/>
      </c>
      <c r="I250" s="30" t="str">
        <f aca="true">IF(H250="","",IF(J250&lt;&gt;"",0,H250-TODAY()))</f>
        <v/>
      </c>
      <c r="J250" s="25"/>
      <c r="K250" s="26"/>
      <c r="L250" s="26"/>
      <c r="M250" s="31"/>
    </row>
    <row r="251" customFormat="false" ht="21" hidden="false" customHeight="true" outlineLevel="0" collapsed="false">
      <c r="A251" s="24" t="str">
        <f aca="false">IF(B251="","",ROW()-5)</f>
        <v/>
      </c>
      <c r="B251" s="25"/>
      <c r="C251" s="24" t="str">
        <f aca="false">IF(B251="","",CHOOSE(WEEKDAY(B251,2),"월","화","수","목","금","토","일"))</f>
        <v/>
      </c>
      <c r="D251" s="26"/>
      <c r="E251" s="27"/>
      <c r="F251" s="28"/>
      <c r="G251" s="25"/>
      <c r="H251" s="29" t="str">
        <f aca="false">IF(OR(B251="",D251=""),"",IF(G251="",B251,G251)+IFERROR(VLOOKUP(D251,설정!$B$13:$C$27,2,FALSE()),0)+IF(AND(D251="일반의료폐기물",설정!$C$9="예"),15,0))</f>
        <v/>
      </c>
      <c r="I251" s="30" t="str">
        <f aca="true">IF(H251="","",IF(J251&lt;&gt;"",0,H251-TODAY()))</f>
        <v/>
      </c>
      <c r="J251" s="25"/>
      <c r="K251" s="26"/>
      <c r="L251" s="26"/>
      <c r="M251" s="31"/>
    </row>
    <row r="252" customFormat="false" ht="21" hidden="false" customHeight="true" outlineLevel="0" collapsed="false">
      <c r="A252" s="24" t="str">
        <f aca="false">IF(B252="","",ROW()-5)</f>
        <v/>
      </c>
      <c r="B252" s="25"/>
      <c r="C252" s="24" t="str">
        <f aca="false">IF(B252="","",CHOOSE(WEEKDAY(B252,2),"월","화","수","목","금","토","일"))</f>
        <v/>
      </c>
      <c r="D252" s="26"/>
      <c r="E252" s="27"/>
      <c r="F252" s="28"/>
      <c r="G252" s="25"/>
      <c r="H252" s="29" t="str">
        <f aca="false">IF(OR(B252="",D252=""),"",IF(G252="",B252,G252)+IFERROR(VLOOKUP(D252,설정!$B$13:$C$27,2,FALSE()),0)+IF(AND(D252="일반의료폐기물",설정!$C$9="예"),15,0))</f>
        <v/>
      </c>
      <c r="I252" s="30" t="str">
        <f aca="true">IF(H252="","",IF(J252&lt;&gt;"",0,H252-TODAY()))</f>
        <v/>
      </c>
      <c r="J252" s="25"/>
      <c r="K252" s="26"/>
      <c r="L252" s="26"/>
      <c r="M252" s="31"/>
    </row>
    <row r="253" customFormat="false" ht="21" hidden="false" customHeight="true" outlineLevel="0" collapsed="false">
      <c r="A253" s="24" t="str">
        <f aca="false">IF(B253="","",ROW()-5)</f>
        <v/>
      </c>
      <c r="B253" s="25"/>
      <c r="C253" s="24" t="str">
        <f aca="false">IF(B253="","",CHOOSE(WEEKDAY(B253,2),"월","화","수","목","금","토","일"))</f>
        <v/>
      </c>
      <c r="D253" s="26"/>
      <c r="E253" s="27"/>
      <c r="F253" s="28"/>
      <c r="G253" s="25"/>
      <c r="H253" s="29" t="str">
        <f aca="false">IF(OR(B253="",D253=""),"",IF(G253="",B253,G253)+IFERROR(VLOOKUP(D253,설정!$B$13:$C$27,2,FALSE()),0)+IF(AND(D253="일반의료폐기물",설정!$C$9="예"),15,0))</f>
        <v/>
      </c>
      <c r="I253" s="30" t="str">
        <f aca="true">IF(H253="","",IF(J253&lt;&gt;"",0,H253-TODAY()))</f>
        <v/>
      </c>
      <c r="J253" s="25"/>
      <c r="K253" s="26"/>
      <c r="L253" s="26"/>
      <c r="M253" s="31"/>
    </row>
    <row r="254" customFormat="false" ht="21" hidden="false" customHeight="true" outlineLevel="0" collapsed="false">
      <c r="A254" s="24" t="str">
        <f aca="false">IF(B254="","",ROW()-5)</f>
        <v/>
      </c>
      <c r="B254" s="25"/>
      <c r="C254" s="24" t="str">
        <f aca="false">IF(B254="","",CHOOSE(WEEKDAY(B254,2),"월","화","수","목","금","토","일"))</f>
        <v/>
      </c>
      <c r="D254" s="26"/>
      <c r="E254" s="27"/>
      <c r="F254" s="28"/>
      <c r="G254" s="25"/>
      <c r="H254" s="29" t="str">
        <f aca="false">IF(OR(B254="",D254=""),"",IF(G254="",B254,G254)+IFERROR(VLOOKUP(D254,설정!$B$13:$C$27,2,FALSE()),0)+IF(AND(D254="일반의료폐기물",설정!$C$9="예"),15,0))</f>
        <v/>
      </c>
      <c r="I254" s="30" t="str">
        <f aca="true">IF(H254="","",IF(J254&lt;&gt;"",0,H254-TODAY()))</f>
        <v/>
      </c>
      <c r="J254" s="25"/>
      <c r="K254" s="26"/>
      <c r="L254" s="26"/>
      <c r="M254" s="31"/>
    </row>
    <row r="255" customFormat="false" ht="21" hidden="false" customHeight="true" outlineLevel="0" collapsed="false">
      <c r="A255" s="24" t="str">
        <f aca="false">IF(B255="","",ROW()-5)</f>
        <v/>
      </c>
      <c r="B255" s="25"/>
      <c r="C255" s="24" t="str">
        <f aca="false">IF(B255="","",CHOOSE(WEEKDAY(B255,2),"월","화","수","목","금","토","일"))</f>
        <v/>
      </c>
      <c r="D255" s="26"/>
      <c r="E255" s="27"/>
      <c r="F255" s="28"/>
      <c r="G255" s="25"/>
      <c r="H255" s="29" t="str">
        <f aca="false">IF(OR(B255="",D255=""),"",IF(G255="",B255,G255)+IFERROR(VLOOKUP(D255,설정!$B$13:$C$27,2,FALSE()),0)+IF(AND(D255="일반의료폐기물",설정!$C$9="예"),15,0))</f>
        <v/>
      </c>
      <c r="I255" s="30" t="str">
        <f aca="true">IF(H255="","",IF(J255&lt;&gt;"",0,H255-TODAY()))</f>
        <v/>
      </c>
      <c r="J255" s="25"/>
      <c r="K255" s="26"/>
      <c r="L255" s="26"/>
      <c r="M255" s="31"/>
    </row>
    <row r="256" customFormat="false" ht="21" hidden="false" customHeight="true" outlineLevel="0" collapsed="false">
      <c r="A256" s="24" t="str">
        <f aca="false">IF(B256="","",ROW()-5)</f>
        <v/>
      </c>
      <c r="B256" s="25"/>
      <c r="C256" s="24" t="str">
        <f aca="false">IF(B256="","",CHOOSE(WEEKDAY(B256,2),"월","화","수","목","금","토","일"))</f>
        <v/>
      </c>
      <c r="D256" s="26"/>
      <c r="E256" s="27"/>
      <c r="F256" s="28"/>
      <c r="G256" s="25"/>
      <c r="H256" s="29" t="str">
        <f aca="false">IF(OR(B256="",D256=""),"",IF(G256="",B256,G256)+IFERROR(VLOOKUP(D256,설정!$B$13:$C$27,2,FALSE()),0)+IF(AND(D256="일반의료폐기물",설정!$C$9="예"),15,0))</f>
        <v/>
      </c>
      <c r="I256" s="30" t="str">
        <f aca="true">IF(H256="","",IF(J256&lt;&gt;"",0,H256-TODAY()))</f>
        <v/>
      </c>
      <c r="J256" s="25"/>
      <c r="K256" s="26"/>
      <c r="L256" s="26"/>
      <c r="M256" s="31"/>
    </row>
    <row r="257" customFormat="false" ht="21" hidden="false" customHeight="true" outlineLevel="0" collapsed="false">
      <c r="A257" s="24" t="str">
        <f aca="false">IF(B257="","",ROW()-5)</f>
        <v/>
      </c>
      <c r="B257" s="25"/>
      <c r="C257" s="24" t="str">
        <f aca="false">IF(B257="","",CHOOSE(WEEKDAY(B257,2),"월","화","수","목","금","토","일"))</f>
        <v/>
      </c>
      <c r="D257" s="26"/>
      <c r="E257" s="27"/>
      <c r="F257" s="28"/>
      <c r="G257" s="25"/>
      <c r="H257" s="29" t="str">
        <f aca="false">IF(OR(B257="",D257=""),"",IF(G257="",B257,G257)+IFERROR(VLOOKUP(D257,설정!$B$13:$C$27,2,FALSE()),0)+IF(AND(D257="일반의료폐기물",설정!$C$9="예"),15,0))</f>
        <v/>
      </c>
      <c r="I257" s="30" t="str">
        <f aca="true">IF(H257="","",IF(J257&lt;&gt;"",0,H257-TODAY()))</f>
        <v/>
      </c>
      <c r="J257" s="25"/>
      <c r="K257" s="26"/>
      <c r="L257" s="26"/>
      <c r="M257" s="31"/>
    </row>
    <row r="258" customFormat="false" ht="21" hidden="false" customHeight="true" outlineLevel="0" collapsed="false">
      <c r="A258" s="24" t="str">
        <f aca="false">IF(B258="","",ROW()-5)</f>
        <v/>
      </c>
      <c r="B258" s="25"/>
      <c r="C258" s="24" t="str">
        <f aca="false">IF(B258="","",CHOOSE(WEEKDAY(B258,2),"월","화","수","목","금","토","일"))</f>
        <v/>
      </c>
      <c r="D258" s="26"/>
      <c r="E258" s="27"/>
      <c r="F258" s="28"/>
      <c r="G258" s="25"/>
      <c r="H258" s="29" t="str">
        <f aca="false">IF(OR(B258="",D258=""),"",IF(G258="",B258,G258)+IFERROR(VLOOKUP(D258,설정!$B$13:$C$27,2,FALSE()),0)+IF(AND(D258="일반의료폐기물",설정!$C$9="예"),15,0))</f>
        <v/>
      </c>
      <c r="I258" s="30" t="str">
        <f aca="true">IF(H258="","",IF(J258&lt;&gt;"",0,H258-TODAY()))</f>
        <v/>
      </c>
      <c r="J258" s="25"/>
      <c r="K258" s="26"/>
      <c r="L258" s="26"/>
      <c r="M258" s="31"/>
    </row>
    <row r="259" customFormat="false" ht="21" hidden="false" customHeight="true" outlineLevel="0" collapsed="false">
      <c r="A259" s="24" t="str">
        <f aca="false">IF(B259="","",ROW()-5)</f>
        <v/>
      </c>
      <c r="B259" s="25"/>
      <c r="C259" s="24" t="str">
        <f aca="false">IF(B259="","",CHOOSE(WEEKDAY(B259,2),"월","화","수","목","금","토","일"))</f>
        <v/>
      </c>
      <c r="D259" s="26"/>
      <c r="E259" s="27"/>
      <c r="F259" s="28"/>
      <c r="G259" s="25"/>
      <c r="H259" s="29" t="str">
        <f aca="false">IF(OR(B259="",D259=""),"",IF(G259="",B259,G259)+IFERROR(VLOOKUP(D259,설정!$B$13:$C$27,2,FALSE()),0)+IF(AND(D259="일반의료폐기물",설정!$C$9="예"),15,0))</f>
        <v/>
      </c>
      <c r="I259" s="30" t="str">
        <f aca="true">IF(H259="","",IF(J259&lt;&gt;"",0,H259-TODAY()))</f>
        <v/>
      </c>
      <c r="J259" s="25"/>
      <c r="K259" s="26"/>
      <c r="L259" s="26"/>
      <c r="M259" s="31"/>
    </row>
    <row r="260" customFormat="false" ht="21" hidden="false" customHeight="true" outlineLevel="0" collapsed="false">
      <c r="A260" s="24" t="str">
        <f aca="false">IF(B260="","",ROW()-5)</f>
        <v/>
      </c>
      <c r="B260" s="25"/>
      <c r="C260" s="24" t="str">
        <f aca="false">IF(B260="","",CHOOSE(WEEKDAY(B260,2),"월","화","수","목","금","토","일"))</f>
        <v/>
      </c>
      <c r="D260" s="26"/>
      <c r="E260" s="27"/>
      <c r="F260" s="28"/>
      <c r="G260" s="25"/>
      <c r="H260" s="29" t="str">
        <f aca="false">IF(OR(B260="",D260=""),"",IF(G260="",B260,G260)+IFERROR(VLOOKUP(D260,설정!$B$13:$C$27,2,FALSE()),0)+IF(AND(D260="일반의료폐기물",설정!$C$9="예"),15,0))</f>
        <v/>
      </c>
      <c r="I260" s="30" t="str">
        <f aca="true">IF(H260="","",IF(J260&lt;&gt;"",0,H260-TODAY()))</f>
        <v/>
      </c>
      <c r="J260" s="25"/>
      <c r="K260" s="26"/>
      <c r="L260" s="26"/>
      <c r="M260" s="31"/>
    </row>
    <row r="261" customFormat="false" ht="21" hidden="false" customHeight="true" outlineLevel="0" collapsed="false">
      <c r="A261" s="24" t="str">
        <f aca="false">IF(B261="","",ROW()-5)</f>
        <v/>
      </c>
      <c r="B261" s="25"/>
      <c r="C261" s="24" t="str">
        <f aca="false">IF(B261="","",CHOOSE(WEEKDAY(B261,2),"월","화","수","목","금","토","일"))</f>
        <v/>
      </c>
      <c r="D261" s="26"/>
      <c r="E261" s="27"/>
      <c r="F261" s="28"/>
      <c r="G261" s="25"/>
      <c r="H261" s="29" t="str">
        <f aca="false">IF(OR(B261="",D261=""),"",IF(G261="",B261,G261)+IFERROR(VLOOKUP(D261,설정!$B$13:$C$27,2,FALSE()),0)+IF(AND(D261="일반의료폐기물",설정!$C$9="예"),15,0))</f>
        <v/>
      </c>
      <c r="I261" s="30" t="str">
        <f aca="true">IF(H261="","",IF(J261&lt;&gt;"",0,H261-TODAY()))</f>
        <v/>
      </c>
      <c r="J261" s="25"/>
      <c r="K261" s="26"/>
      <c r="L261" s="26"/>
      <c r="M261" s="31"/>
    </row>
    <row r="262" customFormat="false" ht="21" hidden="false" customHeight="true" outlineLevel="0" collapsed="false">
      <c r="A262" s="24" t="str">
        <f aca="false">IF(B262="","",ROW()-5)</f>
        <v/>
      </c>
      <c r="B262" s="25"/>
      <c r="C262" s="24" t="str">
        <f aca="false">IF(B262="","",CHOOSE(WEEKDAY(B262,2),"월","화","수","목","금","토","일"))</f>
        <v/>
      </c>
      <c r="D262" s="26"/>
      <c r="E262" s="27"/>
      <c r="F262" s="28"/>
      <c r="G262" s="25"/>
      <c r="H262" s="29" t="str">
        <f aca="false">IF(OR(B262="",D262=""),"",IF(G262="",B262,G262)+IFERROR(VLOOKUP(D262,설정!$B$13:$C$27,2,FALSE()),0)+IF(AND(D262="일반의료폐기물",설정!$C$9="예"),15,0))</f>
        <v/>
      </c>
      <c r="I262" s="30" t="str">
        <f aca="true">IF(H262="","",IF(J262&lt;&gt;"",0,H262-TODAY()))</f>
        <v/>
      </c>
      <c r="J262" s="25"/>
      <c r="K262" s="26"/>
      <c r="L262" s="26"/>
      <c r="M262" s="31"/>
    </row>
    <row r="263" customFormat="false" ht="21" hidden="false" customHeight="true" outlineLevel="0" collapsed="false">
      <c r="A263" s="24" t="str">
        <f aca="false">IF(B263="","",ROW()-5)</f>
        <v/>
      </c>
      <c r="B263" s="25"/>
      <c r="C263" s="24" t="str">
        <f aca="false">IF(B263="","",CHOOSE(WEEKDAY(B263,2),"월","화","수","목","금","토","일"))</f>
        <v/>
      </c>
      <c r="D263" s="26"/>
      <c r="E263" s="27"/>
      <c r="F263" s="28"/>
      <c r="G263" s="25"/>
      <c r="H263" s="29" t="str">
        <f aca="false">IF(OR(B263="",D263=""),"",IF(G263="",B263,G263)+IFERROR(VLOOKUP(D263,설정!$B$13:$C$27,2,FALSE()),0)+IF(AND(D263="일반의료폐기물",설정!$C$9="예"),15,0))</f>
        <v/>
      </c>
      <c r="I263" s="30" t="str">
        <f aca="true">IF(H263="","",IF(J263&lt;&gt;"",0,H263-TODAY()))</f>
        <v/>
      </c>
      <c r="J263" s="25"/>
      <c r="K263" s="26"/>
      <c r="L263" s="26"/>
      <c r="M263" s="31"/>
    </row>
    <row r="264" customFormat="false" ht="21" hidden="false" customHeight="true" outlineLevel="0" collapsed="false">
      <c r="A264" s="24" t="str">
        <f aca="false">IF(B264="","",ROW()-5)</f>
        <v/>
      </c>
      <c r="B264" s="25"/>
      <c r="C264" s="24" t="str">
        <f aca="false">IF(B264="","",CHOOSE(WEEKDAY(B264,2),"월","화","수","목","금","토","일"))</f>
        <v/>
      </c>
      <c r="D264" s="26"/>
      <c r="E264" s="27"/>
      <c r="F264" s="28"/>
      <c r="G264" s="25"/>
      <c r="H264" s="29" t="str">
        <f aca="false">IF(OR(B264="",D264=""),"",IF(G264="",B264,G264)+IFERROR(VLOOKUP(D264,설정!$B$13:$C$27,2,FALSE()),0)+IF(AND(D264="일반의료폐기물",설정!$C$9="예"),15,0))</f>
        <v/>
      </c>
      <c r="I264" s="30" t="str">
        <f aca="true">IF(H264="","",IF(J264&lt;&gt;"",0,H264-TODAY()))</f>
        <v/>
      </c>
      <c r="J264" s="25"/>
      <c r="K264" s="26"/>
      <c r="L264" s="26"/>
      <c r="M264" s="31"/>
    </row>
    <row r="265" customFormat="false" ht="21" hidden="false" customHeight="true" outlineLevel="0" collapsed="false">
      <c r="A265" s="24" t="str">
        <f aca="false">IF(B265="","",ROW()-5)</f>
        <v/>
      </c>
      <c r="B265" s="25"/>
      <c r="C265" s="24" t="str">
        <f aca="false">IF(B265="","",CHOOSE(WEEKDAY(B265,2),"월","화","수","목","금","토","일"))</f>
        <v/>
      </c>
      <c r="D265" s="26"/>
      <c r="E265" s="27"/>
      <c r="F265" s="28"/>
      <c r="G265" s="25"/>
      <c r="H265" s="29" t="str">
        <f aca="false">IF(OR(B265="",D265=""),"",IF(G265="",B265,G265)+IFERROR(VLOOKUP(D265,설정!$B$13:$C$27,2,FALSE()),0)+IF(AND(D265="일반의료폐기물",설정!$C$9="예"),15,0))</f>
        <v/>
      </c>
      <c r="I265" s="30" t="str">
        <f aca="true">IF(H265="","",IF(J265&lt;&gt;"",0,H265-TODAY()))</f>
        <v/>
      </c>
      <c r="J265" s="25"/>
      <c r="K265" s="26"/>
      <c r="L265" s="26"/>
      <c r="M265" s="31"/>
    </row>
    <row r="266" customFormat="false" ht="21" hidden="false" customHeight="true" outlineLevel="0" collapsed="false">
      <c r="A266" s="24" t="str">
        <f aca="false">IF(B266="","",ROW()-5)</f>
        <v/>
      </c>
      <c r="B266" s="25"/>
      <c r="C266" s="24" t="str">
        <f aca="false">IF(B266="","",CHOOSE(WEEKDAY(B266,2),"월","화","수","목","금","토","일"))</f>
        <v/>
      </c>
      <c r="D266" s="26"/>
      <c r="E266" s="27"/>
      <c r="F266" s="28"/>
      <c r="G266" s="25"/>
      <c r="H266" s="29" t="str">
        <f aca="false">IF(OR(B266="",D266=""),"",IF(G266="",B266,G266)+IFERROR(VLOOKUP(D266,설정!$B$13:$C$27,2,FALSE()),0)+IF(AND(D266="일반의료폐기물",설정!$C$9="예"),15,0))</f>
        <v/>
      </c>
      <c r="I266" s="30" t="str">
        <f aca="true">IF(H266="","",IF(J266&lt;&gt;"",0,H266-TODAY()))</f>
        <v/>
      </c>
      <c r="J266" s="25"/>
      <c r="K266" s="26"/>
      <c r="L266" s="26"/>
      <c r="M266" s="31"/>
    </row>
    <row r="267" customFormat="false" ht="21" hidden="false" customHeight="true" outlineLevel="0" collapsed="false">
      <c r="A267" s="24" t="str">
        <f aca="false">IF(B267="","",ROW()-5)</f>
        <v/>
      </c>
      <c r="B267" s="25"/>
      <c r="C267" s="24" t="str">
        <f aca="false">IF(B267="","",CHOOSE(WEEKDAY(B267,2),"월","화","수","목","금","토","일"))</f>
        <v/>
      </c>
      <c r="D267" s="26"/>
      <c r="E267" s="27"/>
      <c r="F267" s="28"/>
      <c r="G267" s="25"/>
      <c r="H267" s="29" t="str">
        <f aca="false">IF(OR(B267="",D267=""),"",IF(G267="",B267,G267)+IFERROR(VLOOKUP(D267,설정!$B$13:$C$27,2,FALSE()),0)+IF(AND(D267="일반의료폐기물",설정!$C$9="예"),15,0))</f>
        <v/>
      </c>
      <c r="I267" s="30" t="str">
        <f aca="true">IF(H267="","",IF(J267&lt;&gt;"",0,H267-TODAY()))</f>
        <v/>
      </c>
      <c r="J267" s="25"/>
      <c r="K267" s="26"/>
      <c r="L267" s="26"/>
      <c r="M267" s="31"/>
    </row>
    <row r="268" customFormat="false" ht="21" hidden="false" customHeight="true" outlineLevel="0" collapsed="false">
      <c r="A268" s="24" t="str">
        <f aca="false">IF(B268="","",ROW()-5)</f>
        <v/>
      </c>
      <c r="B268" s="25"/>
      <c r="C268" s="24" t="str">
        <f aca="false">IF(B268="","",CHOOSE(WEEKDAY(B268,2),"월","화","수","목","금","토","일"))</f>
        <v/>
      </c>
      <c r="D268" s="26"/>
      <c r="E268" s="27"/>
      <c r="F268" s="28"/>
      <c r="G268" s="25"/>
      <c r="H268" s="29" t="str">
        <f aca="false">IF(OR(B268="",D268=""),"",IF(G268="",B268,G268)+IFERROR(VLOOKUP(D268,설정!$B$13:$C$27,2,FALSE()),0)+IF(AND(D268="일반의료폐기물",설정!$C$9="예"),15,0))</f>
        <v/>
      </c>
      <c r="I268" s="30" t="str">
        <f aca="true">IF(H268="","",IF(J268&lt;&gt;"",0,H268-TODAY()))</f>
        <v/>
      </c>
      <c r="J268" s="25"/>
      <c r="K268" s="26"/>
      <c r="L268" s="26"/>
      <c r="M268" s="31"/>
    </row>
    <row r="269" customFormat="false" ht="21" hidden="false" customHeight="true" outlineLevel="0" collapsed="false">
      <c r="A269" s="24" t="str">
        <f aca="false">IF(B269="","",ROW()-5)</f>
        <v/>
      </c>
      <c r="B269" s="25"/>
      <c r="C269" s="24" t="str">
        <f aca="false">IF(B269="","",CHOOSE(WEEKDAY(B269,2),"월","화","수","목","금","토","일"))</f>
        <v/>
      </c>
      <c r="D269" s="26"/>
      <c r="E269" s="27"/>
      <c r="F269" s="28"/>
      <c r="G269" s="25"/>
      <c r="H269" s="29" t="str">
        <f aca="false">IF(OR(B269="",D269=""),"",IF(G269="",B269,G269)+IFERROR(VLOOKUP(D269,설정!$B$13:$C$27,2,FALSE()),0)+IF(AND(D269="일반의료폐기물",설정!$C$9="예"),15,0))</f>
        <v/>
      </c>
      <c r="I269" s="30" t="str">
        <f aca="true">IF(H269="","",IF(J269&lt;&gt;"",0,H269-TODAY()))</f>
        <v/>
      </c>
      <c r="J269" s="25"/>
      <c r="K269" s="26"/>
      <c r="L269" s="26"/>
      <c r="M269" s="31"/>
    </row>
    <row r="270" customFormat="false" ht="21" hidden="false" customHeight="true" outlineLevel="0" collapsed="false">
      <c r="A270" s="24" t="str">
        <f aca="false">IF(B270="","",ROW()-5)</f>
        <v/>
      </c>
      <c r="B270" s="25"/>
      <c r="C270" s="24" t="str">
        <f aca="false">IF(B270="","",CHOOSE(WEEKDAY(B270,2),"월","화","수","목","금","토","일"))</f>
        <v/>
      </c>
      <c r="D270" s="26"/>
      <c r="E270" s="27"/>
      <c r="F270" s="28"/>
      <c r="G270" s="25"/>
      <c r="H270" s="29" t="str">
        <f aca="false">IF(OR(B270="",D270=""),"",IF(G270="",B270,G270)+IFERROR(VLOOKUP(D270,설정!$B$13:$C$27,2,FALSE()),0)+IF(AND(D270="일반의료폐기물",설정!$C$9="예"),15,0))</f>
        <v/>
      </c>
      <c r="I270" s="30" t="str">
        <f aca="true">IF(H270="","",IF(J270&lt;&gt;"",0,H270-TODAY()))</f>
        <v/>
      </c>
      <c r="J270" s="25"/>
      <c r="K270" s="26"/>
      <c r="L270" s="26"/>
      <c r="M270" s="31"/>
    </row>
    <row r="271" customFormat="false" ht="21" hidden="false" customHeight="true" outlineLevel="0" collapsed="false">
      <c r="A271" s="24" t="str">
        <f aca="false">IF(B271="","",ROW()-5)</f>
        <v/>
      </c>
      <c r="B271" s="25"/>
      <c r="C271" s="24" t="str">
        <f aca="false">IF(B271="","",CHOOSE(WEEKDAY(B271,2),"월","화","수","목","금","토","일"))</f>
        <v/>
      </c>
      <c r="D271" s="26"/>
      <c r="E271" s="27"/>
      <c r="F271" s="28"/>
      <c r="G271" s="25"/>
      <c r="H271" s="29" t="str">
        <f aca="false">IF(OR(B271="",D271=""),"",IF(G271="",B271,G271)+IFERROR(VLOOKUP(D271,설정!$B$13:$C$27,2,FALSE()),0)+IF(AND(D271="일반의료폐기물",설정!$C$9="예"),15,0))</f>
        <v/>
      </c>
      <c r="I271" s="30" t="str">
        <f aca="true">IF(H271="","",IF(J271&lt;&gt;"",0,H271-TODAY()))</f>
        <v/>
      </c>
      <c r="J271" s="25"/>
      <c r="K271" s="26"/>
      <c r="L271" s="26"/>
      <c r="M271" s="31"/>
    </row>
    <row r="272" customFormat="false" ht="21" hidden="false" customHeight="true" outlineLevel="0" collapsed="false">
      <c r="A272" s="24" t="str">
        <f aca="false">IF(B272="","",ROW()-5)</f>
        <v/>
      </c>
      <c r="B272" s="25"/>
      <c r="C272" s="24" t="str">
        <f aca="false">IF(B272="","",CHOOSE(WEEKDAY(B272,2),"월","화","수","목","금","토","일"))</f>
        <v/>
      </c>
      <c r="D272" s="26"/>
      <c r="E272" s="27"/>
      <c r="F272" s="28"/>
      <c r="G272" s="25"/>
      <c r="H272" s="29" t="str">
        <f aca="false">IF(OR(B272="",D272=""),"",IF(G272="",B272,G272)+IFERROR(VLOOKUP(D272,설정!$B$13:$C$27,2,FALSE()),0)+IF(AND(D272="일반의료폐기물",설정!$C$9="예"),15,0))</f>
        <v/>
      </c>
      <c r="I272" s="30" t="str">
        <f aca="true">IF(H272="","",IF(J272&lt;&gt;"",0,H272-TODAY()))</f>
        <v/>
      </c>
      <c r="J272" s="25"/>
      <c r="K272" s="26"/>
      <c r="L272" s="26"/>
      <c r="M272" s="31"/>
    </row>
    <row r="273" customFormat="false" ht="21" hidden="false" customHeight="true" outlineLevel="0" collapsed="false">
      <c r="A273" s="24" t="str">
        <f aca="false">IF(B273="","",ROW()-5)</f>
        <v/>
      </c>
      <c r="B273" s="25"/>
      <c r="C273" s="24" t="str">
        <f aca="false">IF(B273="","",CHOOSE(WEEKDAY(B273,2),"월","화","수","목","금","토","일"))</f>
        <v/>
      </c>
      <c r="D273" s="26"/>
      <c r="E273" s="27"/>
      <c r="F273" s="28"/>
      <c r="G273" s="25"/>
      <c r="H273" s="29" t="str">
        <f aca="false">IF(OR(B273="",D273=""),"",IF(G273="",B273,G273)+IFERROR(VLOOKUP(D273,설정!$B$13:$C$27,2,FALSE()),0)+IF(AND(D273="일반의료폐기물",설정!$C$9="예"),15,0))</f>
        <v/>
      </c>
      <c r="I273" s="30" t="str">
        <f aca="true">IF(H273="","",IF(J273&lt;&gt;"",0,H273-TODAY()))</f>
        <v/>
      </c>
      <c r="J273" s="25"/>
      <c r="K273" s="26"/>
      <c r="L273" s="26"/>
      <c r="M273" s="31"/>
    </row>
    <row r="274" customFormat="false" ht="21" hidden="false" customHeight="true" outlineLevel="0" collapsed="false">
      <c r="A274" s="24" t="str">
        <f aca="false">IF(B274="","",ROW()-5)</f>
        <v/>
      </c>
      <c r="B274" s="25"/>
      <c r="C274" s="24" t="str">
        <f aca="false">IF(B274="","",CHOOSE(WEEKDAY(B274,2),"월","화","수","목","금","토","일"))</f>
        <v/>
      </c>
      <c r="D274" s="26"/>
      <c r="E274" s="27"/>
      <c r="F274" s="28"/>
      <c r="G274" s="25"/>
      <c r="H274" s="29" t="str">
        <f aca="false">IF(OR(B274="",D274=""),"",IF(G274="",B274,G274)+IFERROR(VLOOKUP(D274,설정!$B$13:$C$27,2,FALSE()),0)+IF(AND(D274="일반의료폐기물",설정!$C$9="예"),15,0))</f>
        <v/>
      </c>
      <c r="I274" s="30" t="str">
        <f aca="true">IF(H274="","",IF(J274&lt;&gt;"",0,H274-TODAY()))</f>
        <v/>
      </c>
      <c r="J274" s="25"/>
      <c r="K274" s="26"/>
      <c r="L274" s="26"/>
      <c r="M274" s="31"/>
    </row>
    <row r="275" customFormat="false" ht="21" hidden="false" customHeight="true" outlineLevel="0" collapsed="false">
      <c r="A275" s="24" t="str">
        <f aca="false">IF(B275="","",ROW()-5)</f>
        <v/>
      </c>
      <c r="B275" s="25"/>
      <c r="C275" s="24" t="str">
        <f aca="false">IF(B275="","",CHOOSE(WEEKDAY(B275,2),"월","화","수","목","금","토","일"))</f>
        <v/>
      </c>
      <c r="D275" s="26"/>
      <c r="E275" s="27"/>
      <c r="F275" s="28"/>
      <c r="G275" s="25"/>
      <c r="H275" s="29" t="str">
        <f aca="false">IF(OR(B275="",D275=""),"",IF(G275="",B275,G275)+IFERROR(VLOOKUP(D275,설정!$B$13:$C$27,2,FALSE()),0)+IF(AND(D275="일반의료폐기물",설정!$C$9="예"),15,0))</f>
        <v/>
      </c>
      <c r="I275" s="30" t="str">
        <f aca="true">IF(H275="","",IF(J275&lt;&gt;"",0,H275-TODAY()))</f>
        <v/>
      </c>
      <c r="J275" s="25"/>
      <c r="K275" s="26"/>
      <c r="L275" s="26"/>
      <c r="M275" s="31"/>
    </row>
    <row r="276" customFormat="false" ht="21" hidden="false" customHeight="true" outlineLevel="0" collapsed="false">
      <c r="A276" s="24" t="str">
        <f aca="false">IF(B276="","",ROW()-5)</f>
        <v/>
      </c>
      <c r="B276" s="25"/>
      <c r="C276" s="24" t="str">
        <f aca="false">IF(B276="","",CHOOSE(WEEKDAY(B276,2),"월","화","수","목","금","토","일"))</f>
        <v/>
      </c>
      <c r="D276" s="26"/>
      <c r="E276" s="27"/>
      <c r="F276" s="28"/>
      <c r="G276" s="25"/>
      <c r="H276" s="29" t="str">
        <f aca="false">IF(OR(B276="",D276=""),"",IF(G276="",B276,G276)+IFERROR(VLOOKUP(D276,설정!$B$13:$C$27,2,FALSE()),0)+IF(AND(D276="일반의료폐기물",설정!$C$9="예"),15,0))</f>
        <v/>
      </c>
      <c r="I276" s="30" t="str">
        <f aca="true">IF(H276="","",IF(J276&lt;&gt;"",0,H276-TODAY()))</f>
        <v/>
      </c>
      <c r="J276" s="25"/>
      <c r="K276" s="26"/>
      <c r="L276" s="26"/>
      <c r="M276" s="31"/>
    </row>
    <row r="277" customFormat="false" ht="21" hidden="false" customHeight="true" outlineLevel="0" collapsed="false">
      <c r="A277" s="24" t="str">
        <f aca="false">IF(B277="","",ROW()-5)</f>
        <v/>
      </c>
      <c r="B277" s="25"/>
      <c r="C277" s="24" t="str">
        <f aca="false">IF(B277="","",CHOOSE(WEEKDAY(B277,2),"월","화","수","목","금","토","일"))</f>
        <v/>
      </c>
      <c r="D277" s="26"/>
      <c r="E277" s="27"/>
      <c r="F277" s="28"/>
      <c r="G277" s="25"/>
      <c r="H277" s="29" t="str">
        <f aca="false">IF(OR(B277="",D277=""),"",IF(G277="",B277,G277)+IFERROR(VLOOKUP(D277,설정!$B$13:$C$27,2,FALSE()),0)+IF(AND(D277="일반의료폐기물",설정!$C$9="예"),15,0))</f>
        <v/>
      </c>
      <c r="I277" s="30" t="str">
        <f aca="true">IF(H277="","",IF(J277&lt;&gt;"",0,H277-TODAY()))</f>
        <v/>
      </c>
      <c r="J277" s="25"/>
      <c r="K277" s="26"/>
      <c r="L277" s="26"/>
      <c r="M277" s="31"/>
    </row>
    <row r="278" customFormat="false" ht="21" hidden="false" customHeight="true" outlineLevel="0" collapsed="false">
      <c r="A278" s="24" t="str">
        <f aca="false">IF(B278="","",ROW()-5)</f>
        <v/>
      </c>
      <c r="B278" s="25"/>
      <c r="C278" s="24" t="str">
        <f aca="false">IF(B278="","",CHOOSE(WEEKDAY(B278,2),"월","화","수","목","금","토","일"))</f>
        <v/>
      </c>
      <c r="D278" s="26"/>
      <c r="E278" s="27"/>
      <c r="F278" s="28"/>
      <c r="G278" s="25"/>
      <c r="H278" s="29" t="str">
        <f aca="false">IF(OR(B278="",D278=""),"",IF(G278="",B278,G278)+IFERROR(VLOOKUP(D278,설정!$B$13:$C$27,2,FALSE()),0)+IF(AND(D278="일반의료폐기물",설정!$C$9="예"),15,0))</f>
        <v/>
      </c>
      <c r="I278" s="30" t="str">
        <f aca="true">IF(H278="","",IF(J278&lt;&gt;"",0,H278-TODAY()))</f>
        <v/>
      </c>
      <c r="J278" s="25"/>
      <c r="K278" s="26"/>
      <c r="L278" s="26"/>
      <c r="M278" s="31"/>
    </row>
    <row r="279" customFormat="false" ht="21" hidden="false" customHeight="true" outlineLevel="0" collapsed="false">
      <c r="A279" s="24" t="str">
        <f aca="false">IF(B279="","",ROW()-5)</f>
        <v/>
      </c>
      <c r="B279" s="25"/>
      <c r="C279" s="24" t="str">
        <f aca="false">IF(B279="","",CHOOSE(WEEKDAY(B279,2),"월","화","수","목","금","토","일"))</f>
        <v/>
      </c>
      <c r="D279" s="26"/>
      <c r="E279" s="27"/>
      <c r="F279" s="28"/>
      <c r="G279" s="25"/>
      <c r="H279" s="29" t="str">
        <f aca="false">IF(OR(B279="",D279=""),"",IF(G279="",B279,G279)+IFERROR(VLOOKUP(D279,설정!$B$13:$C$27,2,FALSE()),0)+IF(AND(D279="일반의료폐기물",설정!$C$9="예"),15,0))</f>
        <v/>
      </c>
      <c r="I279" s="30" t="str">
        <f aca="true">IF(H279="","",IF(J279&lt;&gt;"",0,H279-TODAY()))</f>
        <v/>
      </c>
      <c r="J279" s="25"/>
      <c r="K279" s="26"/>
      <c r="L279" s="26"/>
      <c r="M279" s="31"/>
    </row>
    <row r="280" customFormat="false" ht="21" hidden="false" customHeight="true" outlineLevel="0" collapsed="false">
      <c r="A280" s="24" t="str">
        <f aca="false">IF(B280="","",ROW()-5)</f>
        <v/>
      </c>
      <c r="B280" s="25"/>
      <c r="C280" s="24" t="str">
        <f aca="false">IF(B280="","",CHOOSE(WEEKDAY(B280,2),"월","화","수","목","금","토","일"))</f>
        <v/>
      </c>
      <c r="D280" s="26"/>
      <c r="E280" s="27"/>
      <c r="F280" s="28"/>
      <c r="G280" s="25"/>
      <c r="H280" s="29" t="str">
        <f aca="false">IF(OR(B280="",D280=""),"",IF(G280="",B280,G280)+IFERROR(VLOOKUP(D280,설정!$B$13:$C$27,2,FALSE()),0)+IF(AND(D280="일반의료폐기물",설정!$C$9="예"),15,0))</f>
        <v/>
      </c>
      <c r="I280" s="30" t="str">
        <f aca="true">IF(H280="","",IF(J280&lt;&gt;"",0,H280-TODAY()))</f>
        <v/>
      </c>
      <c r="J280" s="25"/>
      <c r="K280" s="26"/>
      <c r="L280" s="26"/>
      <c r="M280" s="31"/>
    </row>
    <row r="281" customFormat="false" ht="21" hidden="false" customHeight="true" outlineLevel="0" collapsed="false">
      <c r="A281" s="24" t="str">
        <f aca="false">IF(B281="","",ROW()-5)</f>
        <v/>
      </c>
      <c r="B281" s="25"/>
      <c r="C281" s="24" t="str">
        <f aca="false">IF(B281="","",CHOOSE(WEEKDAY(B281,2),"월","화","수","목","금","토","일"))</f>
        <v/>
      </c>
      <c r="D281" s="26"/>
      <c r="E281" s="27"/>
      <c r="F281" s="28"/>
      <c r="G281" s="25"/>
      <c r="H281" s="29" t="str">
        <f aca="false">IF(OR(B281="",D281=""),"",IF(G281="",B281,G281)+IFERROR(VLOOKUP(D281,설정!$B$13:$C$27,2,FALSE()),0)+IF(AND(D281="일반의료폐기물",설정!$C$9="예"),15,0))</f>
        <v/>
      </c>
      <c r="I281" s="30" t="str">
        <f aca="true">IF(H281="","",IF(J281&lt;&gt;"",0,H281-TODAY()))</f>
        <v/>
      </c>
      <c r="J281" s="25"/>
      <c r="K281" s="26"/>
      <c r="L281" s="26"/>
      <c r="M281" s="31"/>
    </row>
    <row r="282" customFormat="false" ht="21" hidden="false" customHeight="true" outlineLevel="0" collapsed="false">
      <c r="A282" s="24" t="str">
        <f aca="false">IF(B282="","",ROW()-5)</f>
        <v/>
      </c>
      <c r="B282" s="25"/>
      <c r="C282" s="24" t="str">
        <f aca="false">IF(B282="","",CHOOSE(WEEKDAY(B282,2),"월","화","수","목","금","토","일"))</f>
        <v/>
      </c>
      <c r="D282" s="26"/>
      <c r="E282" s="27"/>
      <c r="F282" s="28"/>
      <c r="G282" s="25"/>
      <c r="H282" s="29" t="str">
        <f aca="false">IF(OR(B282="",D282=""),"",IF(G282="",B282,G282)+IFERROR(VLOOKUP(D282,설정!$B$13:$C$27,2,FALSE()),0)+IF(AND(D282="일반의료폐기물",설정!$C$9="예"),15,0))</f>
        <v/>
      </c>
      <c r="I282" s="30" t="str">
        <f aca="true">IF(H282="","",IF(J282&lt;&gt;"",0,H282-TODAY()))</f>
        <v/>
      </c>
      <c r="J282" s="25"/>
      <c r="K282" s="26"/>
      <c r="L282" s="26"/>
      <c r="M282" s="31"/>
    </row>
    <row r="283" customFormat="false" ht="21" hidden="false" customHeight="true" outlineLevel="0" collapsed="false">
      <c r="A283" s="24" t="str">
        <f aca="false">IF(B283="","",ROW()-5)</f>
        <v/>
      </c>
      <c r="B283" s="25"/>
      <c r="C283" s="24" t="str">
        <f aca="false">IF(B283="","",CHOOSE(WEEKDAY(B283,2),"월","화","수","목","금","토","일"))</f>
        <v/>
      </c>
      <c r="D283" s="26"/>
      <c r="E283" s="27"/>
      <c r="F283" s="28"/>
      <c r="G283" s="25"/>
      <c r="H283" s="29" t="str">
        <f aca="false">IF(OR(B283="",D283=""),"",IF(G283="",B283,G283)+IFERROR(VLOOKUP(D283,설정!$B$13:$C$27,2,FALSE()),0)+IF(AND(D283="일반의료폐기물",설정!$C$9="예"),15,0))</f>
        <v/>
      </c>
      <c r="I283" s="30" t="str">
        <f aca="true">IF(H283="","",IF(J283&lt;&gt;"",0,H283-TODAY()))</f>
        <v/>
      </c>
      <c r="J283" s="25"/>
      <c r="K283" s="26"/>
      <c r="L283" s="26"/>
      <c r="M283" s="31"/>
    </row>
    <row r="284" customFormat="false" ht="21" hidden="false" customHeight="true" outlineLevel="0" collapsed="false">
      <c r="A284" s="24" t="str">
        <f aca="false">IF(B284="","",ROW()-5)</f>
        <v/>
      </c>
      <c r="B284" s="25"/>
      <c r="C284" s="24" t="str">
        <f aca="false">IF(B284="","",CHOOSE(WEEKDAY(B284,2),"월","화","수","목","금","토","일"))</f>
        <v/>
      </c>
      <c r="D284" s="26"/>
      <c r="E284" s="27"/>
      <c r="F284" s="28"/>
      <c r="G284" s="25"/>
      <c r="H284" s="29" t="str">
        <f aca="false">IF(OR(B284="",D284=""),"",IF(G284="",B284,G284)+IFERROR(VLOOKUP(D284,설정!$B$13:$C$27,2,FALSE()),0)+IF(AND(D284="일반의료폐기물",설정!$C$9="예"),15,0))</f>
        <v/>
      </c>
      <c r="I284" s="30" t="str">
        <f aca="true">IF(H284="","",IF(J284&lt;&gt;"",0,H284-TODAY()))</f>
        <v/>
      </c>
      <c r="J284" s="25"/>
      <c r="K284" s="26"/>
      <c r="L284" s="26"/>
      <c r="M284" s="31"/>
    </row>
    <row r="285" customFormat="false" ht="21" hidden="false" customHeight="true" outlineLevel="0" collapsed="false">
      <c r="A285" s="24" t="str">
        <f aca="false">IF(B285="","",ROW()-5)</f>
        <v/>
      </c>
      <c r="B285" s="25"/>
      <c r="C285" s="24" t="str">
        <f aca="false">IF(B285="","",CHOOSE(WEEKDAY(B285,2),"월","화","수","목","금","토","일"))</f>
        <v/>
      </c>
      <c r="D285" s="26"/>
      <c r="E285" s="27"/>
      <c r="F285" s="28"/>
      <c r="G285" s="25"/>
      <c r="H285" s="29" t="str">
        <f aca="false">IF(OR(B285="",D285=""),"",IF(G285="",B285,G285)+IFERROR(VLOOKUP(D285,설정!$B$13:$C$27,2,FALSE()),0)+IF(AND(D285="일반의료폐기물",설정!$C$9="예"),15,0))</f>
        <v/>
      </c>
      <c r="I285" s="30" t="str">
        <f aca="true">IF(H285="","",IF(J285&lt;&gt;"",0,H285-TODAY()))</f>
        <v/>
      </c>
      <c r="J285" s="25"/>
      <c r="K285" s="26"/>
      <c r="L285" s="26"/>
      <c r="M285" s="31"/>
    </row>
    <row r="286" customFormat="false" ht="21" hidden="false" customHeight="true" outlineLevel="0" collapsed="false">
      <c r="A286" s="24" t="str">
        <f aca="false">IF(B286="","",ROW()-5)</f>
        <v/>
      </c>
      <c r="B286" s="25"/>
      <c r="C286" s="24" t="str">
        <f aca="false">IF(B286="","",CHOOSE(WEEKDAY(B286,2),"월","화","수","목","금","토","일"))</f>
        <v/>
      </c>
      <c r="D286" s="26"/>
      <c r="E286" s="27"/>
      <c r="F286" s="28"/>
      <c r="G286" s="25"/>
      <c r="H286" s="29" t="str">
        <f aca="false">IF(OR(B286="",D286=""),"",IF(G286="",B286,G286)+IFERROR(VLOOKUP(D286,설정!$B$13:$C$27,2,FALSE()),0)+IF(AND(D286="일반의료폐기물",설정!$C$9="예"),15,0))</f>
        <v/>
      </c>
      <c r="I286" s="30" t="str">
        <f aca="true">IF(H286="","",IF(J286&lt;&gt;"",0,H286-TODAY()))</f>
        <v/>
      </c>
      <c r="J286" s="25"/>
      <c r="K286" s="26"/>
      <c r="L286" s="26"/>
      <c r="M286" s="31"/>
    </row>
    <row r="287" customFormat="false" ht="21" hidden="false" customHeight="true" outlineLevel="0" collapsed="false">
      <c r="A287" s="24" t="str">
        <f aca="false">IF(B287="","",ROW()-5)</f>
        <v/>
      </c>
      <c r="B287" s="25"/>
      <c r="C287" s="24" t="str">
        <f aca="false">IF(B287="","",CHOOSE(WEEKDAY(B287,2),"월","화","수","목","금","토","일"))</f>
        <v/>
      </c>
      <c r="D287" s="26"/>
      <c r="E287" s="27"/>
      <c r="F287" s="28"/>
      <c r="G287" s="25"/>
      <c r="H287" s="29" t="str">
        <f aca="false">IF(OR(B287="",D287=""),"",IF(G287="",B287,G287)+IFERROR(VLOOKUP(D287,설정!$B$13:$C$27,2,FALSE()),0)+IF(AND(D287="일반의료폐기물",설정!$C$9="예"),15,0))</f>
        <v/>
      </c>
      <c r="I287" s="30" t="str">
        <f aca="true">IF(H287="","",IF(J287&lt;&gt;"",0,H287-TODAY()))</f>
        <v/>
      </c>
      <c r="J287" s="25"/>
      <c r="K287" s="26"/>
      <c r="L287" s="26"/>
      <c r="M287" s="31"/>
    </row>
    <row r="288" customFormat="false" ht="21" hidden="false" customHeight="true" outlineLevel="0" collapsed="false">
      <c r="A288" s="24" t="str">
        <f aca="false">IF(B288="","",ROW()-5)</f>
        <v/>
      </c>
      <c r="B288" s="25"/>
      <c r="C288" s="24" t="str">
        <f aca="false">IF(B288="","",CHOOSE(WEEKDAY(B288,2),"월","화","수","목","금","토","일"))</f>
        <v/>
      </c>
      <c r="D288" s="26"/>
      <c r="E288" s="27"/>
      <c r="F288" s="28"/>
      <c r="G288" s="25"/>
      <c r="H288" s="29" t="str">
        <f aca="false">IF(OR(B288="",D288=""),"",IF(G288="",B288,G288)+IFERROR(VLOOKUP(D288,설정!$B$13:$C$27,2,FALSE()),0)+IF(AND(D288="일반의료폐기물",설정!$C$9="예"),15,0))</f>
        <v/>
      </c>
      <c r="I288" s="30" t="str">
        <f aca="true">IF(H288="","",IF(J288&lt;&gt;"",0,H288-TODAY()))</f>
        <v/>
      </c>
      <c r="J288" s="25"/>
      <c r="K288" s="26"/>
      <c r="L288" s="26"/>
      <c r="M288" s="31"/>
    </row>
    <row r="289" customFormat="false" ht="21" hidden="false" customHeight="true" outlineLevel="0" collapsed="false">
      <c r="A289" s="24" t="str">
        <f aca="false">IF(B289="","",ROW()-5)</f>
        <v/>
      </c>
      <c r="B289" s="25"/>
      <c r="C289" s="24" t="str">
        <f aca="false">IF(B289="","",CHOOSE(WEEKDAY(B289,2),"월","화","수","목","금","토","일"))</f>
        <v/>
      </c>
      <c r="D289" s="26"/>
      <c r="E289" s="27"/>
      <c r="F289" s="28"/>
      <c r="G289" s="25"/>
      <c r="H289" s="29" t="str">
        <f aca="false">IF(OR(B289="",D289=""),"",IF(G289="",B289,G289)+IFERROR(VLOOKUP(D289,설정!$B$13:$C$27,2,FALSE()),0)+IF(AND(D289="일반의료폐기물",설정!$C$9="예"),15,0))</f>
        <v/>
      </c>
      <c r="I289" s="30" t="str">
        <f aca="true">IF(H289="","",IF(J289&lt;&gt;"",0,H289-TODAY()))</f>
        <v/>
      </c>
      <c r="J289" s="25"/>
      <c r="K289" s="26"/>
      <c r="L289" s="26"/>
      <c r="M289" s="31"/>
    </row>
    <row r="290" customFormat="false" ht="21" hidden="false" customHeight="true" outlineLevel="0" collapsed="false">
      <c r="A290" s="24" t="str">
        <f aca="false">IF(B290="","",ROW()-5)</f>
        <v/>
      </c>
      <c r="B290" s="25"/>
      <c r="C290" s="24" t="str">
        <f aca="false">IF(B290="","",CHOOSE(WEEKDAY(B290,2),"월","화","수","목","금","토","일"))</f>
        <v/>
      </c>
      <c r="D290" s="26"/>
      <c r="E290" s="27"/>
      <c r="F290" s="28"/>
      <c r="G290" s="25"/>
      <c r="H290" s="29" t="str">
        <f aca="false">IF(OR(B290="",D290=""),"",IF(G290="",B290,G290)+IFERROR(VLOOKUP(D290,설정!$B$13:$C$27,2,FALSE()),0)+IF(AND(D290="일반의료폐기물",설정!$C$9="예"),15,0))</f>
        <v/>
      </c>
      <c r="I290" s="30" t="str">
        <f aca="true">IF(H290="","",IF(J290&lt;&gt;"",0,H290-TODAY()))</f>
        <v/>
      </c>
      <c r="J290" s="25"/>
      <c r="K290" s="26"/>
      <c r="L290" s="26"/>
      <c r="M290" s="31"/>
    </row>
    <row r="291" customFormat="false" ht="21" hidden="false" customHeight="true" outlineLevel="0" collapsed="false">
      <c r="A291" s="24" t="str">
        <f aca="false">IF(B291="","",ROW()-5)</f>
        <v/>
      </c>
      <c r="B291" s="25"/>
      <c r="C291" s="24" t="str">
        <f aca="false">IF(B291="","",CHOOSE(WEEKDAY(B291,2),"월","화","수","목","금","토","일"))</f>
        <v/>
      </c>
      <c r="D291" s="26"/>
      <c r="E291" s="27"/>
      <c r="F291" s="28"/>
      <c r="G291" s="25"/>
      <c r="H291" s="29" t="str">
        <f aca="false">IF(OR(B291="",D291=""),"",IF(G291="",B291,G291)+IFERROR(VLOOKUP(D291,설정!$B$13:$C$27,2,FALSE()),0)+IF(AND(D291="일반의료폐기물",설정!$C$9="예"),15,0))</f>
        <v/>
      </c>
      <c r="I291" s="30" t="str">
        <f aca="true">IF(H291="","",IF(J291&lt;&gt;"",0,H291-TODAY()))</f>
        <v/>
      </c>
      <c r="J291" s="25"/>
      <c r="K291" s="26"/>
      <c r="L291" s="26"/>
      <c r="M291" s="31"/>
    </row>
    <row r="292" customFormat="false" ht="21" hidden="false" customHeight="true" outlineLevel="0" collapsed="false">
      <c r="A292" s="24" t="str">
        <f aca="false">IF(B292="","",ROW()-5)</f>
        <v/>
      </c>
      <c r="B292" s="25"/>
      <c r="C292" s="24" t="str">
        <f aca="false">IF(B292="","",CHOOSE(WEEKDAY(B292,2),"월","화","수","목","금","토","일"))</f>
        <v/>
      </c>
      <c r="D292" s="26"/>
      <c r="E292" s="27"/>
      <c r="F292" s="28"/>
      <c r="G292" s="25"/>
      <c r="H292" s="29" t="str">
        <f aca="false">IF(OR(B292="",D292=""),"",IF(G292="",B292,G292)+IFERROR(VLOOKUP(D292,설정!$B$13:$C$27,2,FALSE()),0)+IF(AND(D292="일반의료폐기물",설정!$C$9="예"),15,0))</f>
        <v/>
      </c>
      <c r="I292" s="30" t="str">
        <f aca="true">IF(H292="","",IF(J292&lt;&gt;"",0,H292-TODAY()))</f>
        <v/>
      </c>
      <c r="J292" s="25"/>
      <c r="K292" s="26"/>
      <c r="L292" s="26"/>
      <c r="M292" s="31"/>
    </row>
    <row r="293" customFormat="false" ht="21" hidden="false" customHeight="true" outlineLevel="0" collapsed="false">
      <c r="A293" s="24" t="str">
        <f aca="false">IF(B293="","",ROW()-5)</f>
        <v/>
      </c>
      <c r="B293" s="25"/>
      <c r="C293" s="24" t="str">
        <f aca="false">IF(B293="","",CHOOSE(WEEKDAY(B293,2),"월","화","수","목","금","토","일"))</f>
        <v/>
      </c>
      <c r="D293" s="26"/>
      <c r="E293" s="27"/>
      <c r="F293" s="28"/>
      <c r="G293" s="25"/>
      <c r="H293" s="29" t="str">
        <f aca="false">IF(OR(B293="",D293=""),"",IF(G293="",B293,G293)+IFERROR(VLOOKUP(D293,설정!$B$13:$C$27,2,FALSE()),0)+IF(AND(D293="일반의료폐기물",설정!$C$9="예"),15,0))</f>
        <v/>
      </c>
      <c r="I293" s="30" t="str">
        <f aca="true">IF(H293="","",IF(J293&lt;&gt;"",0,H293-TODAY()))</f>
        <v/>
      </c>
      <c r="J293" s="25"/>
      <c r="K293" s="26"/>
      <c r="L293" s="26"/>
      <c r="M293" s="31"/>
    </row>
    <row r="294" customFormat="false" ht="21" hidden="false" customHeight="true" outlineLevel="0" collapsed="false">
      <c r="A294" s="24" t="str">
        <f aca="false">IF(B294="","",ROW()-5)</f>
        <v/>
      </c>
      <c r="B294" s="25"/>
      <c r="C294" s="24" t="str">
        <f aca="false">IF(B294="","",CHOOSE(WEEKDAY(B294,2),"월","화","수","목","금","토","일"))</f>
        <v/>
      </c>
      <c r="D294" s="26"/>
      <c r="E294" s="27"/>
      <c r="F294" s="28"/>
      <c r="G294" s="25"/>
      <c r="H294" s="29" t="str">
        <f aca="false">IF(OR(B294="",D294=""),"",IF(G294="",B294,G294)+IFERROR(VLOOKUP(D294,설정!$B$13:$C$27,2,FALSE()),0)+IF(AND(D294="일반의료폐기물",설정!$C$9="예"),15,0))</f>
        <v/>
      </c>
      <c r="I294" s="30" t="str">
        <f aca="true">IF(H294="","",IF(J294&lt;&gt;"",0,H294-TODAY()))</f>
        <v/>
      </c>
      <c r="J294" s="25"/>
      <c r="K294" s="26"/>
      <c r="L294" s="26"/>
      <c r="M294" s="31"/>
    </row>
    <row r="295" customFormat="false" ht="21" hidden="false" customHeight="true" outlineLevel="0" collapsed="false">
      <c r="A295" s="24" t="str">
        <f aca="false">IF(B295="","",ROW()-5)</f>
        <v/>
      </c>
      <c r="B295" s="25"/>
      <c r="C295" s="24" t="str">
        <f aca="false">IF(B295="","",CHOOSE(WEEKDAY(B295,2),"월","화","수","목","금","토","일"))</f>
        <v/>
      </c>
      <c r="D295" s="26"/>
      <c r="E295" s="27"/>
      <c r="F295" s="28"/>
      <c r="G295" s="25"/>
      <c r="H295" s="29" t="str">
        <f aca="false">IF(OR(B295="",D295=""),"",IF(G295="",B295,G295)+IFERROR(VLOOKUP(D295,설정!$B$13:$C$27,2,FALSE()),0)+IF(AND(D295="일반의료폐기물",설정!$C$9="예"),15,0))</f>
        <v/>
      </c>
      <c r="I295" s="30" t="str">
        <f aca="true">IF(H295="","",IF(J295&lt;&gt;"",0,H295-TODAY()))</f>
        <v/>
      </c>
      <c r="J295" s="25"/>
      <c r="K295" s="26"/>
      <c r="L295" s="26"/>
      <c r="M295" s="31"/>
    </row>
    <row r="296" customFormat="false" ht="21" hidden="false" customHeight="true" outlineLevel="0" collapsed="false">
      <c r="A296" s="24" t="str">
        <f aca="false">IF(B296="","",ROW()-5)</f>
        <v/>
      </c>
      <c r="B296" s="25"/>
      <c r="C296" s="24" t="str">
        <f aca="false">IF(B296="","",CHOOSE(WEEKDAY(B296,2),"월","화","수","목","금","토","일"))</f>
        <v/>
      </c>
      <c r="D296" s="26"/>
      <c r="E296" s="27"/>
      <c r="F296" s="28"/>
      <c r="G296" s="25"/>
      <c r="H296" s="29" t="str">
        <f aca="false">IF(OR(B296="",D296=""),"",IF(G296="",B296,G296)+IFERROR(VLOOKUP(D296,설정!$B$13:$C$27,2,FALSE()),0)+IF(AND(D296="일반의료폐기물",설정!$C$9="예"),15,0))</f>
        <v/>
      </c>
      <c r="I296" s="30" t="str">
        <f aca="true">IF(H296="","",IF(J296&lt;&gt;"",0,H296-TODAY()))</f>
        <v/>
      </c>
      <c r="J296" s="25"/>
      <c r="K296" s="26"/>
      <c r="L296" s="26"/>
      <c r="M296" s="31"/>
    </row>
    <row r="297" customFormat="false" ht="21" hidden="false" customHeight="true" outlineLevel="0" collapsed="false">
      <c r="A297" s="24" t="str">
        <f aca="false">IF(B297="","",ROW()-5)</f>
        <v/>
      </c>
      <c r="B297" s="25"/>
      <c r="C297" s="24" t="str">
        <f aca="false">IF(B297="","",CHOOSE(WEEKDAY(B297,2),"월","화","수","목","금","토","일"))</f>
        <v/>
      </c>
      <c r="D297" s="26"/>
      <c r="E297" s="27"/>
      <c r="F297" s="28"/>
      <c r="G297" s="25"/>
      <c r="H297" s="29" t="str">
        <f aca="false">IF(OR(B297="",D297=""),"",IF(G297="",B297,G297)+IFERROR(VLOOKUP(D297,설정!$B$13:$C$27,2,FALSE()),0)+IF(AND(D297="일반의료폐기물",설정!$C$9="예"),15,0))</f>
        <v/>
      </c>
      <c r="I297" s="30" t="str">
        <f aca="true">IF(H297="","",IF(J297&lt;&gt;"",0,H297-TODAY()))</f>
        <v/>
      </c>
      <c r="J297" s="25"/>
      <c r="K297" s="26"/>
      <c r="L297" s="26"/>
      <c r="M297" s="31"/>
    </row>
    <row r="298" customFormat="false" ht="21" hidden="false" customHeight="true" outlineLevel="0" collapsed="false">
      <c r="A298" s="24" t="str">
        <f aca="false">IF(B298="","",ROW()-5)</f>
        <v/>
      </c>
      <c r="B298" s="25"/>
      <c r="C298" s="24" t="str">
        <f aca="false">IF(B298="","",CHOOSE(WEEKDAY(B298,2),"월","화","수","목","금","토","일"))</f>
        <v/>
      </c>
      <c r="D298" s="26"/>
      <c r="E298" s="27"/>
      <c r="F298" s="28"/>
      <c r="G298" s="25"/>
      <c r="H298" s="29" t="str">
        <f aca="false">IF(OR(B298="",D298=""),"",IF(G298="",B298,G298)+IFERROR(VLOOKUP(D298,설정!$B$13:$C$27,2,FALSE()),0)+IF(AND(D298="일반의료폐기물",설정!$C$9="예"),15,0))</f>
        <v/>
      </c>
      <c r="I298" s="30" t="str">
        <f aca="true">IF(H298="","",IF(J298&lt;&gt;"",0,H298-TODAY()))</f>
        <v/>
      </c>
      <c r="J298" s="25"/>
      <c r="K298" s="26"/>
      <c r="L298" s="26"/>
      <c r="M298" s="31"/>
    </row>
    <row r="299" customFormat="false" ht="21" hidden="false" customHeight="true" outlineLevel="0" collapsed="false">
      <c r="A299" s="24" t="str">
        <f aca="false">IF(B299="","",ROW()-5)</f>
        <v/>
      </c>
      <c r="B299" s="25"/>
      <c r="C299" s="24" t="str">
        <f aca="false">IF(B299="","",CHOOSE(WEEKDAY(B299,2),"월","화","수","목","금","토","일"))</f>
        <v/>
      </c>
      <c r="D299" s="26"/>
      <c r="E299" s="27"/>
      <c r="F299" s="28"/>
      <c r="G299" s="25"/>
      <c r="H299" s="29" t="str">
        <f aca="false">IF(OR(B299="",D299=""),"",IF(G299="",B299,G299)+IFERROR(VLOOKUP(D299,설정!$B$13:$C$27,2,FALSE()),0)+IF(AND(D299="일반의료폐기물",설정!$C$9="예"),15,0))</f>
        <v/>
      </c>
      <c r="I299" s="30" t="str">
        <f aca="true">IF(H299="","",IF(J299&lt;&gt;"",0,H299-TODAY()))</f>
        <v/>
      </c>
      <c r="J299" s="25"/>
      <c r="K299" s="26"/>
      <c r="L299" s="26"/>
      <c r="M299" s="31"/>
    </row>
    <row r="300" customFormat="false" ht="21" hidden="false" customHeight="true" outlineLevel="0" collapsed="false">
      <c r="A300" s="24" t="str">
        <f aca="false">IF(B300="","",ROW()-5)</f>
        <v/>
      </c>
      <c r="B300" s="25"/>
      <c r="C300" s="24" t="str">
        <f aca="false">IF(B300="","",CHOOSE(WEEKDAY(B300,2),"월","화","수","목","금","토","일"))</f>
        <v/>
      </c>
      <c r="D300" s="26"/>
      <c r="E300" s="27"/>
      <c r="F300" s="28"/>
      <c r="G300" s="25"/>
      <c r="H300" s="29" t="str">
        <f aca="false">IF(OR(B300="",D300=""),"",IF(G300="",B300,G300)+IFERROR(VLOOKUP(D300,설정!$B$13:$C$27,2,FALSE()),0)+IF(AND(D300="일반의료폐기물",설정!$C$9="예"),15,0))</f>
        <v/>
      </c>
      <c r="I300" s="30" t="str">
        <f aca="true">IF(H300="","",IF(J300&lt;&gt;"",0,H300-TODAY()))</f>
        <v/>
      </c>
      <c r="J300" s="25"/>
      <c r="K300" s="26"/>
      <c r="L300" s="26"/>
      <c r="M300" s="31"/>
    </row>
    <row r="301" customFormat="false" ht="21" hidden="false" customHeight="true" outlineLevel="0" collapsed="false">
      <c r="A301" s="24" t="str">
        <f aca="false">IF(B301="","",ROW()-5)</f>
        <v/>
      </c>
      <c r="B301" s="25"/>
      <c r="C301" s="24" t="str">
        <f aca="false">IF(B301="","",CHOOSE(WEEKDAY(B301,2),"월","화","수","목","금","토","일"))</f>
        <v/>
      </c>
      <c r="D301" s="26"/>
      <c r="E301" s="27"/>
      <c r="F301" s="28"/>
      <c r="G301" s="25"/>
      <c r="H301" s="29" t="str">
        <f aca="false">IF(OR(B301="",D301=""),"",IF(G301="",B301,G301)+IFERROR(VLOOKUP(D301,설정!$B$13:$C$27,2,FALSE()),0)+IF(AND(D301="일반의료폐기물",설정!$C$9="예"),15,0))</f>
        <v/>
      </c>
      <c r="I301" s="30" t="str">
        <f aca="true">IF(H301="","",IF(J301&lt;&gt;"",0,H301-TODAY()))</f>
        <v/>
      </c>
      <c r="J301" s="25"/>
      <c r="K301" s="26"/>
      <c r="L301" s="26"/>
      <c r="M301" s="31"/>
    </row>
    <row r="302" customFormat="false" ht="21" hidden="false" customHeight="true" outlineLevel="0" collapsed="false">
      <c r="A302" s="24" t="str">
        <f aca="false">IF(B302="","",ROW()-5)</f>
        <v/>
      </c>
      <c r="B302" s="25"/>
      <c r="C302" s="24" t="str">
        <f aca="false">IF(B302="","",CHOOSE(WEEKDAY(B302,2),"월","화","수","목","금","토","일"))</f>
        <v/>
      </c>
      <c r="D302" s="26"/>
      <c r="E302" s="27"/>
      <c r="F302" s="28"/>
      <c r="G302" s="25"/>
      <c r="H302" s="29" t="str">
        <f aca="false">IF(OR(B302="",D302=""),"",IF(G302="",B302,G302)+IFERROR(VLOOKUP(D302,설정!$B$13:$C$27,2,FALSE()),0)+IF(AND(D302="일반의료폐기물",설정!$C$9="예"),15,0))</f>
        <v/>
      </c>
      <c r="I302" s="30" t="str">
        <f aca="true">IF(H302="","",IF(J302&lt;&gt;"",0,H302-TODAY()))</f>
        <v/>
      </c>
      <c r="J302" s="25"/>
      <c r="K302" s="26"/>
      <c r="L302" s="26"/>
      <c r="M302" s="31"/>
    </row>
    <row r="303" customFormat="false" ht="21" hidden="false" customHeight="true" outlineLevel="0" collapsed="false">
      <c r="A303" s="24" t="str">
        <f aca="false">IF(B303="","",ROW()-5)</f>
        <v/>
      </c>
      <c r="B303" s="25"/>
      <c r="C303" s="24" t="str">
        <f aca="false">IF(B303="","",CHOOSE(WEEKDAY(B303,2),"월","화","수","목","금","토","일"))</f>
        <v/>
      </c>
      <c r="D303" s="26"/>
      <c r="E303" s="27"/>
      <c r="F303" s="28"/>
      <c r="G303" s="25"/>
      <c r="H303" s="29" t="str">
        <f aca="false">IF(OR(B303="",D303=""),"",IF(G303="",B303,G303)+IFERROR(VLOOKUP(D303,설정!$B$13:$C$27,2,FALSE()),0)+IF(AND(D303="일반의료폐기물",설정!$C$9="예"),15,0))</f>
        <v/>
      </c>
      <c r="I303" s="30" t="str">
        <f aca="true">IF(H303="","",IF(J303&lt;&gt;"",0,H303-TODAY()))</f>
        <v/>
      </c>
      <c r="J303" s="25"/>
      <c r="K303" s="26"/>
      <c r="L303" s="26"/>
      <c r="M303" s="31"/>
    </row>
    <row r="304" customFormat="false" ht="21" hidden="false" customHeight="true" outlineLevel="0" collapsed="false">
      <c r="A304" s="24" t="str">
        <f aca="false">IF(B304="","",ROW()-5)</f>
        <v/>
      </c>
      <c r="B304" s="25"/>
      <c r="C304" s="24" t="str">
        <f aca="false">IF(B304="","",CHOOSE(WEEKDAY(B304,2),"월","화","수","목","금","토","일"))</f>
        <v/>
      </c>
      <c r="D304" s="26"/>
      <c r="E304" s="27"/>
      <c r="F304" s="28"/>
      <c r="G304" s="25"/>
      <c r="H304" s="29" t="str">
        <f aca="false">IF(OR(B304="",D304=""),"",IF(G304="",B304,G304)+IFERROR(VLOOKUP(D304,설정!$B$13:$C$27,2,FALSE()),0)+IF(AND(D304="일반의료폐기물",설정!$C$9="예"),15,0))</f>
        <v/>
      </c>
      <c r="I304" s="30" t="str">
        <f aca="true">IF(H304="","",IF(J304&lt;&gt;"",0,H304-TODAY()))</f>
        <v/>
      </c>
      <c r="J304" s="25"/>
      <c r="K304" s="26"/>
      <c r="L304" s="26"/>
      <c r="M304" s="31"/>
    </row>
    <row r="305" customFormat="false" ht="21" hidden="false" customHeight="true" outlineLevel="0" collapsed="false">
      <c r="A305" s="24" t="str">
        <f aca="false">IF(B305="","",ROW()-5)</f>
        <v/>
      </c>
      <c r="B305" s="25"/>
      <c r="C305" s="24" t="str">
        <f aca="false">IF(B305="","",CHOOSE(WEEKDAY(B305,2),"월","화","수","목","금","토","일"))</f>
        <v/>
      </c>
      <c r="D305" s="26"/>
      <c r="E305" s="27"/>
      <c r="F305" s="28"/>
      <c r="G305" s="25"/>
      <c r="H305" s="29" t="str">
        <f aca="false">IF(OR(B305="",D305=""),"",IF(G305="",B305,G305)+IFERROR(VLOOKUP(D305,설정!$B$13:$C$27,2,FALSE()),0)+IF(AND(D305="일반의료폐기물",설정!$C$9="예"),15,0))</f>
        <v/>
      </c>
      <c r="I305" s="30" t="str">
        <f aca="true">IF(H305="","",IF(J305&lt;&gt;"",0,H305-TODAY()))</f>
        <v/>
      </c>
      <c r="J305" s="25"/>
      <c r="K305" s="26"/>
      <c r="L305" s="26"/>
      <c r="M305" s="31"/>
    </row>
  </sheetData>
  <autoFilter ref="A5:M305"/>
  <mergeCells count="2">
    <mergeCell ref="A1:M1"/>
    <mergeCell ref="A2:M2"/>
  </mergeCells>
  <conditionalFormatting sqref="A6:M305">
    <cfRule type="expression" priority="2" aboveAverage="0" equalAverage="0" bottom="0" percent="0" rank="0" text="" dxfId="11">
      <formula>$J6&lt;&gt;""</formula>
    </cfRule>
    <cfRule type="expression" priority="3" aboveAverage="0" equalAverage="0" bottom="0" percent="0" rank="0" text="" dxfId="12">
      <formula>AND(ISNUMBER($I6),$I6&lt;0)</formula>
    </cfRule>
    <cfRule type="expression" priority="4" aboveAverage="0" equalAverage="0" bottom="0" percent="0" rank="0" text="" dxfId="13">
      <formula>AND(ISNUMBER($I6),$I6&gt;=0,$I6&lt;=3)</formula>
    </cfRule>
  </conditionalFormatting>
  <dataValidations count="2">
    <dataValidation allowBlank="true" errorStyle="stop" operator="between" showDropDown="false" showErrorMessage="false" showInputMessage="false" sqref="D6:D305" type="list">
      <formula1>설정!$B$13:$B$27</formula1>
      <formula2>0</formula2>
    </dataValidation>
    <dataValidation allowBlank="true" errorStyle="stop" operator="between" showDropDown="false" showErrorMessage="false" showInputMessage="false" sqref="K6:K305" type="list">
      <formula1>"인계 완료,대기"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O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0"/>
    <col collapsed="false" customWidth="true" hidden="false" outlineLevel="0" max="13" min="2" style="0" width="8"/>
    <col collapsed="false" customWidth="true" hidden="false" outlineLevel="0" max="14" min="14" style="0" width="10"/>
    <col collapsed="false" customWidth="true" hidden="false" outlineLevel="0" max="15" min="15" style="0" width="11"/>
  </cols>
  <sheetData>
    <row r="1" customFormat="false" ht="36" hidden="false" customHeight="true" outlineLevel="0" collapsed="false">
      <c r="A1" s="16" t="str">
        <f aca="false">설정!$C$4&amp;"   의료폐기물 월 집계"</f>
        <v>［ 의료기관명 ］   의료폐기물 월 집계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</row>
    <row r="2" customFormat="false" ht="18" hidden="false" customHeight="true" outlineLevel="0" collapsed="false">
      <c r="A2" s="17" t="s">
        <v>98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</row>
    <row r="3" customFormat="false" ht="6" hidden="false" customHeight="true" outlineLevel="0" collapsed="false"/>
    <row r="5" customFormat="false" ht="24" hidden="false" customHeight="true" outlineLevel="0" collapsed="false">
      <c r="A5" s="10" t="s">
        <v>56</v>
      </c>
      <c r="B5" s="32" t="s">
        <v>99</v>
      </c>
      <c r="C5" s="32" t="s">
        <v>100</v>
      </c>
      <c r="D5" s="32" t="s">
        <v>101</v>
      </c>
      <c r="E5" s="32" t="s">
        <v>102</v>
      </c>
      <c r="F5" s="32" t="s">
        <v>103</v>
      </c>
      <c r="G5" s="32" t="s">
        <v>104</v>
      </c>
      <c r="H5" s="32" t="s">
        <v>105</v>
      </c>
      <c r="I5" s="32" t="s">
        <v>106</v>
      </c>
      <c r="J5" s="32" t="s">
        <v>107</v>
      </c>
      <c r="K5" s="32" t="s">
        <v>108</v>
      </c>
      <c r="L5" s="32" t="s">
        <v>109</v>
      </c>
      <c r="M5" s="32" t="s">
        <v>110</v>
      </c>
      <c r="N5" s="10" t="s">
        <v>111</v>
      </c>
      <c r="O5" s="10" t="s">
        <v>112</v>
      </c>
    </row>
    <row r="6" customFormat="false" ht="21" hidden="false" customHeight="true" outlineLevel="0" collapsed="false">
      <c r="A6" s="33" t="str">
        <f aca="false">IF(설정!$B$13="","",설정!$B$13)</f>
        <v>격리의료폐기물</v>
      </c>
      <c r="B6" s="34" t="n">
        <f aca="false">SUMPRODUCT((보관대장!$D$6:$D$305=$A6)*(보관대장!$B$6:$B$305&lt;&gt;"")*(MONTH(보관대장!$B$6:$B$305+0)=1)*N(보관대장!$E$6:$E$305))</f>
        <v>0</v>
      </c>
      <c r="C6" s="34" t="n">
        <f aca="false">SUMPRODUCT((보관대장!$D$6:$D$305=$A6)*(보관대장!$B$6:$B$305&lt;&gt;"")*(MONTH(보관대장!$B$6:$B$305+0)=2)*N(보관대장!$E$6:$E$305))</f>
        <v>0</v>
      </c>
      <c r="D6" s="34" t="n">
        <f aca="false">SUMPRODUCT((보관대장!$D$6:$D$305=$A6)*(보관대장!$B$6:$B$305&lt;&gt;"")*(MONTH(보관대장!$B$6:$B$305+0)=3)*N(보관대장!$E$6:$E$305))</f>
        <v>0</v>
      </c>
      <c r="E6" s="34" t="n">
        <f aca="false">SUMPRODUCT((보관대장!$D$6:$D$305=$A6)*(보관대장!$B$6:$B$305&lt;&gt;"")*(MONTH(보관대장!$B$6:$B$305+0)=4)*N(보관대장!$E$6:$E$305))</f>
        <v>0</v>
      </c>
      <c r="F6" s="34" t="n">
        <f aca="false">SUMPRODUCT((보관대장!$D$6:$D$305=$A6)*(보관대장!$B$6:$B$305&lt;&gt;"")*(MONTH(보관대장!$B$6:$B$305+0)=5)*N(보관대장!$E$6:$E$305))</f>
        <v>0</v>
      </c>
      <c r="G6" s="34" t="n">
        <f aca="false">SUMPRODUCT((보관대장!$D$6:$D$305=$A6)*(보관대장!$B$6:$B$305&lt;&gt;"")*(MONTH(보관대장!$B$6:$B$305+0)=6)*N(보관대장!$E$6:$E$305))</f>
        <v>0</v>
      </c>
      <c r="H6" s="34" t="n">
        <f aca="false">SUMPRODUCT((보관대장!$D$6:$D$305=$A6)*(보관대장!$B$6:$B$305&lt;&gt;"")*(MONTH(보관대장!$B$6:$B$305+0)=7)*N(보관대장!$E$6:$E$305))</f>
        <v>0</v>
      </c>
      <c r="I6" s="34" t="n">
        <f aca="false">SUMPRODUCT((보관대장!$D$6:$D$305=$A6)*(보관대장!$B$6:$B$305&lt;&gt;"")*(MONTH(보관대장!$B$6:$B$305+0)=8)*N(보관대장!$E$6:$E$305))</f>
        <v>0</v>
      </c>
      <c r="J6" s="34" t="n">
        <f aca="false">SUMPRODUCT((보관대장!$D$6:$D$305=$A6)*(보관대장!$B$6:$B$305&lt;&gt;"")*(MONTH(보관대장!$B$6:$B$305+0)=9)*N(보관대장!$E$6:$E$305))</f>
        <v>0</v>
      </c>
      <c r="K6" s="34" t="n">
        <f aca="false">SUMPRODUCT((보관대장!$D$6:$D$305=$A6)*(보관대장!$B$6:$B$305&lt;&gt;"")*(MONTH(보관대장!$B$6:$B$305+0)=10)*N(보관대장!$E$6:$E$305))</f>
        <v>0</v>
      </c>
      <c r="L6" s="34" t="n">
        <f aca="false">SUMPRODUCT((보관대장!$D$6:$D$305=$A6)*(보관대장!$B$6:$B$305&lt;&gt;"")*(MONTH(보관대장!$B$6:$B$305+0)=11)*N(보관대장!$E$6:$E$305))</f>
        <v>0</v>
      </c>
      <c r="M6" s="34" t="n">
        <f aca="false">SUMPRODUCT((보관대장!$D$6:$D$305=$A6)*(보관대장!$B$6:$B$305&lt;&gt;"")*(MONTH(보관대장!$B$6:$B$305+0)=12)*N(보관대장!$E$6:$E$305))</f>
        <v>0</v>
      </c>
      <c r="N6" s="35" t="n">
        <f aca="false">SUM(B6:M6)</f>
        <v>0</v>
      </c>
      <c r="O6" s="36" t="n">
        <f aca="false">SUMIF(보관대장!$D$6:$D$305,$A6,보관대장!$F$6:$F$305)</f>
        <v>0</v>
      </c>
    </row>
    <row r="7" customFormat="false" ht="21" hidden="false" customHeight="true" outlineLevel="0" collapsed="false">
      <c r="A7" s="33" t="str">
        <f aca="false">IF(설정!$B$14="","",설정!$B$14)</f>
        <v>조직물류 (치아 외)</v>
      </c>
      <c r="B7" s="34" t="n">
        <f aca="false">SUMPRODUCT((보관대장!$D$6:$D$305=$A7)*(보관대장!$B$6:$B$305&lt;&gt;"")*(MONTH(보관대장!$B$6:$B$305+0)=1)*N(보관대장!$E$6:$E$305))</f>
        <v>0</v>
      </c>
      <c r="C7" s="34" t="n">
        <f aca="false">SUMPRODUCT((보관대장!$D$6:$D$305=$A7)*(보관대장!$B$6:$B$305&lt;&gt;"")*(MONTH(보관대장!$B$6:$B$305+0)=2)*N(보관대장!$E$6:$E$305))</f>
        <v>0</v>
      </c>
      <c r="D7" s="34" t="n">
        <f aca="false">SUMPRODUCT((보관대장!$D$6:$D$305=$A7)*(보관대장!$B$6:$B$305&lt;&gt;"")*(MONTH(보관대장!$B$6:$B$305+0)=3)*N(보관대장!$E$6:$E$305))</f>
        <v>0</v>
      </c>
      <c r="E7" s="34" t="n">
        <f aca="false">SUMPRODUCT((보관대장!$D$6:$D$305=$A7)*(보관대장!$B$6:$B$305&lt;&gt;"")*(MONTH(보관대장!$B$6:$B$305+0)=4)*N(보관대장!$E$6:$E$305))</f>
        <v>0</v>
      </c>
      <c r="F7" s="34" t="n">
        <f aca="false">SUMPRODUCT((보관대장!$D$6:$D$305=$A7)*(보관대장!$B$6:$B$305&lt;&gt;"")*(MONTH(보관대장!$B$6:$B$305+0)=5)*N(보관대장!$E$6:$E$305))</f>
        <v>0</v>
      </c>
      <c r="G7" s="34" t="n">
        <f aca="false">SUMPRODUCT((보관대장!$D$6:$D$305=$A7)*(보관대장!$B$6:$B$305&lt;&gt;"")*(MONTH(보관대장!$B$6:$B$305+0)=6)*N(보관대장!$E$6:$E$305))</f>
        <v>0</v>
      </c>
      <c r="H7" s="34" t="n">
        <f aca="false">SUMPRODUCT((보관대장!$D$6:$D$305=$A7)*(보관대장!$B$6:$B$305&lt;&gt;"")*(MONTH(보관대장!$B$6:$B$305+0)=7)*N(보관대장!$E$6:$E$305))</f>
        <v>0</v>
      </c>
      <c r="I7" s="34" t="n">
        <f aca="false">SUMPRODUCT((보관대장!$D$6:$D$305=$A7)*(보관대장!$B$6:$B$305&lt;&gt;"")*(MONTH(보관대장!$B$6:$B$305+0)=8)*N(보관대장!$E$6:$E$305))</f>
        <v>0</v>
      </c>
      <c r="J7" s="34" t="n">
        <f aca="false">SUMPRODUCT((보관대장!$D$6:$D$305=$A7)*(보관대장!$B$6:$B$305&lt;&gt;"")*(MONTH(보관대장!$B$6:$B$305+0)=9)*N(보관대장!$E$6:$E$305))</f>
        <v>0</v>
      </c>
      <c r="K7" s="34" t="n">
        <f aca="false">SUMPRODUCT((보관대장!$D$6:$D$305=$A7)*(보관대장!$B$6:$B$305&lt;&gt;"")*(MONTH(보관대장!$B$6:$B$305+0)=10)*N(보관대장!$E$6:$E$305))</f>
        <v>0</v>
      </c>
      <c r="L7" s="34" t="n">
        <f aca="false">SUMPRODUCT((보관대장!$D$6:$D$305=$A7)*(보관대장!$B$6:$B$305&lt;&gt;"")*(MONTH(보관대장!$B$6:$B$305+0)=11)*N(보관대장!$E$6:$E$305))</f>
        <v>0</v>
      </c>
      <c r="M7" s="34" t="n">
        <f aca="false">SUMPRODUCT((보관대장!$D$6:$D$305=$A7)*(보관대장!$B$6:$B$305&lt;&gt;"")*(MONTH(보관대장!$B$6:$B$305+0)=12)*N(보관대장!$E$6:$E$305))</f>
        <v>0</v>
      </c>
      <c r="N7" s="35" t="n">
        <f aca="false">SUM(B7:M7)</f>
        <v>0</v>
      </c>
      <c r="O7" s="36" t="n">
        <f aca="false">SUMIF(보관대장!$D$6:$D$305,$A7,보관대장!$F$6:$F$305)</f>
        <v>0</v>
      </c>
    </row>
    <row r="8" customFormat="false" ht="21" hidden="false" customHeight="true" outlineLevel="0" collapsed="false">
      <c r="A8" s="33" t="str">
        <f aca="false">IF(설정!$B$15="","",설정!$B$15)</f>
        <v>조직물류 (치아)</v>
      </c>
      <c r="B8" s="34" t="n">
        <f aca="false">SUMPRODUCT((보관대장!$D$6:$D$305=$A8)*(보관대장!$B$6:$B$305&lt;&gt;"")*(MONTH(보관대장!$B$6:$B$305+0)=1)*N(보관대장!$E$6:$E$305))</f>
        <v>0</v>
      </c>
      <c r="C8" s="34" t="n">
        <f aca="false">SUMPRODUCT((보관대장!$D$6:$D$305=$A8)*(보관대장!$B$6:$B$305&lt;&gt;"")*(MONTH(보관대장!$B$6:$B$305+0)=2)*N(보관대장!$E$6:$E$305))</f>
        <v>0</v>
      </c>
      <c r="D8" s="34" t="n">
        <f aca="false">SUMPRODUCT((보관대장!$D$6:$D$305=$A8)*(보관대장!$B$6:$B$305&lt;&gt;"")*(MONTH(보관대장!$B$6:$B$305+0)=3)*N(보관대장!$E$6:$E$305))</f>
        <v>0</v>
      </c>
      <c r="E8" s="34" t="n">
        <f aca="false">SUMPRODUCT((보관대장!$D$6:$D$305=$A8)*(보관대장!$B$6:$B$305&lt;&gt;"")*(MONTH(보관대장!$B$6:$B$305+0)=4)*N(보관대장!$E$6:$E$305))</f>
        <v>0</v>
      </c>
      <c r="F8" s="34" t="n">
        <f aca="false">SUMPRODUCT((보관대장!$D$6:$D$305=$A8)*(보관대장!$B$6:$B$305&lt;&gt;"")*(MONTH(보관대장!$B$6:$B$305+0)=5)*N(보관대장!$E$6:$E$305))</f>
        <v>0</v>
      </c>
      <c r="G8" s="34" t="n">
        <f aca="false">SUMPRODUCT((보관대장!$D$6:$D$305=$A8)*(보관대장!$B$6:$B$305&lt;&gt;"")*(MONTH(보관대장!$B$6:$B$305+0)=6)*N(보관대장!$E$6:$E$305))</f>
        <v>0</v>
      </c>
      <c r="H8" s="34" t="n">
        <f aca="false">SUMPRODUCT((보관대장!$D$6:$D$305=$A8)*(보관대장!$B$6:$B$305&lt;&gt;"")*(MONTH(보관대장!$B$6:$B$305+0)=7)*N(보관대장!$E$6:$E$305))</f>
        <v>0</v>
      </c>
      <c r="I8" s="34" t="n">
        <f aca="false">SUMPRODUCT((보관대장!$D$6:$D$305=$A8)*(보관대장!$B$6:$B$305&lt;&gt;"")*(MONTH(보관대장!$B$6:$B$305+0)=8)*N(보관대장!$E$6:$E$305))</f>
        <v>0</v>
      </c>
      <c r="J8" s="34" t="n">
        <f aca="false">SUMPRODUCT((보관대장!$D$6:$D$305=$A8)*(보관대장!$B$6:$B$305&lt;&gt;"")*(MONTH(보관대장!$B$6:$B$305+0)=9)*N(보관대장!$E$6:$E$305))</f>
        <v>0</v>
      </c>
      <c r="K8" s="34" t="n">
        <f aca="false">SUMPRODUCT((보관대장!$D$6:$D$305=$A8)*(보관대장!$B$6:$B$305&lt;&gt;"")*(MONTH(보관대장!$B$6:$B$305+0)=10)*N(보관대장!$E$6:$E$305))</f>
        <v>0</v>
      </c>
      <c r="L8" s="34" t="n">
        <f aca="false">SUMPRODUCT((보관대장!$D$6:$D$305=$A8)*(보관대장!$B$6:$B$305&lt;&gt;"")*(MONTH(보관대장!$B$6:$B$305+0)=11)*N(보관대장!$E$6:$E$305))</f>
        <v>0</v>
      </c>
      <c r="M8" s="34" t="n">
        <f aca="false">SUMPRODUCT((보관대장!$D$6:$D$305=$A8)*(보관대장!$B$6:$B$305&lt;&gt;"")*(MONTH(보관대장!$B$6:$B$305+0)=12)*N(보관대장!$E$6:$E$305))</f>
        <v>0</v>
      </c>
      <c r="N8" s="35" t="n">
        <f aca="false">SUM(B8:M8)</f>
        <v>0</v>
      </c>
      <c r="O8" s="36" t="n">
        <f aca="false">SUMIF(보관대장!$D$6:$D$305,$A8,보관대장!$F$6:$F$305)</f>
        <v>0</v>
      </c>
    </row>
    <row r="9" customFormat="false" ht="21" hidden="false" customHeight="true" outlineLevel="0" collapsed="false">
      <c r="A9" s="33" t="str">
        <f aca="false">IF(설정!$B$16="","",설정!$B$16)</f>
        <v>조직물류 (태반)</v>
      </c>
      <c r="B9" s="34" t="n">
        <f aca="false">SUMPRODUCT((보관대장!$D$6:$D$305=$A9)*(보관대장!$B$6:$B$305&lt;&gt;"")*(MONTH(보관대장!$B$6:$B$305+0)=1)*N(보관대장!$E$6:$E$305))</f>
        <v>0</v>
      </c>
      <c r="C9" s="34" t="n">
        <f aca="false">SUMPRODUCT((보관대장!$D$6:$D$305=$A9)*(보관대장!$B$6:$B$305&lt;&gt;"")*(MONTH(보관대장!$B$6:$B$305+0)=2)*N(보관대장!$E$6:$E$305))</f>
        <v>0</v>
      </c>
      <c r="D9" s="34" t="n">
        <f aca="false">SUMPRODUCT((보관대장!$D$6:$D$305=$A9)*(보관대장!$B$6:$B$305&lt;&gt;"")*(MONTH(보관대장!$B$6:$B$305+0)=3)*N(보관대장!$E$6:$E$305))</f>
        <v>0</v>
      </c>
      <c r="E9" s="34" t="n">
        <f aca="false">SUMPRODUCT((보관대장!$D$6:$D$305=$A9)*(보관대장!$B$6:$B$305&lt;&gt;"")*(MONTH(보관대장!$B$6:$B$305+0)=4)*N(보관대장!$E$6:$E$305))</f>
        <v>0</v>
      </c>
      <c r="F9" s="34" t="n">
        <f aca="false">SUMPRODUCT((보관대장!$D$6:$D$305=$A9)*(보관대장!$B$6:$B$305&lt;&gt;"")*(MONTH(보관대장!$B$6:$B$305+0)=5)*N(보관대장!$E$6:$E$305))</f>
        <v>0</v>
      </c>
      <c r="G9" s="34" t="n">
        <f aca="false">SUMPRODUCT((보관대장!$D$6:$D$305=$A9)*(보관대장!$B$6:$B$305&lt;&gt;"")*(MONTH(보관대장!$B$6:$B$305+0)=6)*N(보관대장!$E$6:$E$305))</f>
        <v>0</v>
      </c>
      <c r="H9" s="34" t="n">
        <f aca="false">SUMPRODUCT((보관대장!$D$6:$D$305=$A9)*(보관대장!$B$6:$B$305&lt;&gt;"")*(MONTH(보관대장!$B$6:$B$305+0)=7)*N(보관대장!$E$6:$E$305))</f>
        <v>0</v>
      </c>
      <c r="I9" s="34" t="n">
        <f aca="false">SUMPRODUCT((보관대장!$D$6:$D$305=$A9)*(보관대장!$B$6:$B$305&lt;&gt;"")*(MONTH(보관대장!$B$6:$B$305+0)=8)*N(보관대장!$E$6:$E$305))</f>
        <v>0</v>
      </c>
      <c r="J9" s="34" t="n">
        <f aca="false">SUMPRODUCT((보관대장!$D$6:$D$305=$A9)*(보관대장!$B$6:$B$305&lt;&gt;"")*(MONTH(보관대장!$B$6:$B$305+0)=9)*N(보관대장!$E$6:$E$305))</f>
        <v>0</v>
      </c>
      <c r="K9" s="34" t="n">
        <f aca="false">SUMPRODUCT((보관대장!$D$6:$D$305=$A9)*(보관대장!$B$6:$B$305&lt;&gt;"")*(MONTH(보관대장!$B$6:$B$305+0)=10)*N(보관대장!$E$6:$E$305))</f>
        <v>0</v>
      </c>
      <c r="L9" s="34" t="n">
        <f aca="false">SUMPRODUCT((보관대장!$D$6:$D$305=$A9)*(보관대장!$B$6:$B$305&lt;&gt;"")*(MONTH(보관대장!$B$6:$B$305+0)=11)*N(보관대장!$E$6:$E$305))</f>
        <v>0</v>
      </c>
      <c r="M9" s="34" t="n">
        <f aca="false">SUMPRODUCT((보관대장!$D$6:$D$305=$A9)*(보관대장!$B$6:$B$305&lt;&gt;"")*(MONTH(보관대장!$B$6:$B$305+0)=12)*N(보관대장!$E$6:$E$305))</f>
        <v>0</v>
      </c>
      <c r="N9" s="35" t="n">
        <f aca="false">SUM(B9:M9)</f>
        <v>0</v>
      </c>
      <c r="O9" s="36" t="n">
        <f aca="false">SUMIF(보관대장!$D$6:$D$305,$A9,보관대장!$F$6:$F$305)</f>
        <v>0</v>
      </c>
    </row>
    <row r="10" customFormat="false" ht="21" hidden="false" customHeight="true" outlineLevel="0" collapsed="false">
      <c r="A10" s="33" t="str">
        <f aca="false">IF(설정!$B$17="","",설정!$B$17)</f>
        <v>병리계</v>
      </c>
      <c r="B10" s="34" t="n">
        <f aca="false">SUMPRODUCT((보관대장!$D$6:$D$305=$A10)*(보관대장!$B$6:$B$305&lt;&gt;"")*(MONTH(보관대장!$B$6:$B$305+0)=1)*N(보관대장!$E$6:$E$305))</f>
        <v>0</v>
      </c>
      <c r="C10" s="34" t="n">
        <f aca="false">SUMPRODUCT((보관대장!$D$6:$D$305=$A10)*(보관대장!$B$6:$B$305&lt;&gt;"")*(MONTH(보관대장!$B$6:$B$305+0)=2)*N(보관대장!$E$6:$E$305))</f>
        <v>0</v>
      </c>
      <c r="D10" s="34" t="n">
        <f aca="false">SUMPRODUCT((보관대장!$D$6:$D$305=$A10)*(보관대장!$B$6:$B$305&lt;&gt;"")*(MONTH(보관대장!$B$6:$B$305+0)=3)*N(보관대장!$E$6:$E$305))</f>
        <v>0</v>
      </c>
      <c r="E10" s="34" t="n">
        <f aca="false">SUMPRODUCT((보관대장!$D$6:$D$305=$A10)*(보관대장!$B$6:$B$305&lt;&gt;"")*(MONTH(보관대장!$B$6:$B$305+0)=4)*N(보관대장!$E$6:$E$305))</f>
        <v>0</v>
      </c>
      <c r="F10" s="34" t="n">
        <f aca="false">SUMPRODUCT((보관대장!$D$6:$D$305=$A10)*(보관대장!$B$6:$B$305&lt;&gt;"")*(MONTH(보관대장!$B$6:$B$305+0)=5)*N(보관대장!$E$6:$E$305))</f>
        <v>0</v>
      </c>
      <c r="G10" s="34" t="n">
        <f aca="false">SUMPRODUCT((보관대장!$D$6:$D$305=$A10)*(보관대장!$B$6:$B$305&lt;&gt;"")*(MONTH(보관대장!$B$6:$B$305+0)=6)*N(보관대장!$E$6:$E$305))</f>
        <v>0</v>
      </c>
      <c r="H10" s="34" t="n">
        <f aca="false">SUMPRODUCT((보관대장!$D$6:$D$305=$A10)*(보관대장!$B$6:$B$305&lt;&gt;"")*(MONTH(보관대장!$B$6:$B$305+0)=7)*N(보관대장!$E$6:$E$305))</f>
        <v>0</v>
      </c>
      <c r="I10" s="34" t="n">
        <f aca="false">SUMPRODUCT((보관대장!$D$6:$D$305=$A10)*(보관대장!$B$6:$B$305&lt;&gt;"")*(MONTH(보관대장!$B$6:$B$305+0)=8)*N(보관대장!$E$6:$E$305))</f>
        <v>0</v>
      </c>
      <c r="J10" s="34" t="n">
        <f aca="false">SUMPRODUCT((보관대장!$D$6:$D$305=$A10)*(보관대장!$B$6:$B$305&lt;&gt;"")*(MONTH(보관대장!$B$6:$B$305+0)=9)*N(보관대장!$E$6:$E$305))</f>
        <v>0</v>
      </c>
      <c r="K10" s="34" t="n">
        <f aca="false">SUMPRODUCT((보관대장!$D$6:$D$305=$A10)*(보관대장!$B$6:$B$305&lt;&gt;"")*(MONTH(보관대장!$B$6:$B$305+0)=10)*N(보관대장!$E$6:$E$305))</f>
        <v>0</v>
      </c>
      <c r="L10" s="34" t="n">
        <f aca="false">SUMPRODUCT((보관대장!$D$6:$D$305=$A10)*(보관대장!$B$6:$B$305&lt;&gt;"")*(MONTH(보관대장!$B$6:$B$305+0)=11)*N(보관대장!$E$6:$E$305))</f>
        <v>0</v>
      </c>
      <c r="M10" s="34" t="n">
        <f aca="false">SUMPRODUCT((보관대장!$D$6:$D$305=$A10)*(보관대장!$B$6:$B$305&lt;&gt;"")*(MONTH(보관대장!$B$6:$B$305+0)=12)*N(보관대장!$E$6:$E$305))</f>
        <v>0</v>
      </c>
      <c r="N10" s="35" t="n">
        <f aca="false">SUM(B10:M10)</f>
        <v>0</v>
      </c>
      <c r="O10" s="36" t="n">
        <f aca="false">SUMIF(보관대장!$D$6:$D$305,$A10,보관대장!$F$6:$F$305)</f>
        <v>0</v>
      </c>
    </row>
    <row r="11" customFormat="false" ht="21" hidden="false" customHeight="true" outlineLevel="0" collapsed="false">
      <c r="A11" s="33" t="str">
        <f aca="false">IF(설정!$B$18="","",설정!$B$18)</f>
        <v>손상성</v>
      </c>
      <c r="B11" s="34" t="n">
        <f aca="false">SUMPRODUCT((보관대장!$D$6:$D$305=$A11)*(보관대장!$B$6:$B$305&lt;&gt;"")*(MONTH(보관대장!$B$6:$B$305+0)=1)*N(보관대장!$E$6:$E$305))</f>
        <v>0</v>
      </c>
      <c r="C11" s="34" t="n">
        <f aca="false">SUMPRODUCT((보관대장!$D$6:$D$305=$A11)*(보관대장!$B$6:$B$305&lt;&gt;"")*(MONTH(보관대장!$B$6:$B$305+0)=2)*N(보관대장!$E$6:$E$305))</f>
        <v>0</v>
      </c>
      <c r="D11" s="34" t="n">
        <f aca="false">SUMPRODUCT((보관대장!$D$6:$D$305=$A11)*(보관대장!$B$6:$B$305&lt;&gt;"")*(MONTH(보관대장!$B$6:$B$305+0)=3)*N(보관대장!$E$6:$E$305))</f>
        <v>0</v>
      </c>
      <c r="E11" s="34" t="n">
        <f aca="false">SUMPRODUCT((보관대장!$D$6:$D$305=$A11)*(보관대장!$B$6:$B$305&lt;&gt;"")*(MONTH(보관대장!$B$6:$B$305+0)=4)*N(보관대장!$E$6:$E$305))</f>
        <v>0</v>
      </c>
      <c r="F11" s="34" t="n">
        <f aca="false">SUMPRODUCT((보관대장!$D$6:$D$305=$A11)*(보관대장!$B$6:$B$305&lt;&gt;"")*(MONTH(보관대장!$B$6:$B$305+0)=5)*N(보관대장!$E$6:$E$305))</f>
        <v>0</v>
      </c>
      <c r="G11" s="34" t="n">
        <f aca="false">SUMPRODUCT((보관대장!$D$6:$D$305=$A11)*(보관대장!$B$6:$B$305&lt;&gt;"")*(MONTH(보관대장!$B$6:$B$305+0)=6)*N(보관대장!$E$6:$E$305))</f>
        <v>0</v>
      </c>
      <c r="H11" s="34" t="n">
        <f aca="false">SUMPRODUCT((보관대장!$D$6:$D$305=$A11)*(보관대장!$B$6:$B$305&lt;&gt;"")*(MONTH(보관대장!$B$6:$B$305+0)=7)*N(보관대장!$E$6:$E$305))</f>
        <v>0</v>
      </c>
      <c r="I11" s="34" t="n">
        <f aca="false">SUMPRODUCT((보관대장!$D$6:$D$305=$A11)*(보관대장!$B$6:$B$305&lt;&gt;"")*(MONTH(보관대장!$B$6:$B$305+0)=8)*N(보관대장!$E$6:$E$305))</f>
        <v>0</v>
      </c>
      <c r="J11" s="34" t="n">
        <f aca="false">SUMPRODUCT((보관대장!$D$6:$D$305=$A11)*(보관대장!$B$6:$B$305&lt;&gt;"")*(MONTH(보관대장!$B$6:$B$305+0)=9)*N(보관대장!$E$6:$E$305))</f>
        <v>0</v>
      </c>
      <c r="K11" s="34" t="n">
        <f aca="false">SUMPRODUCT((보관대장!$D$6:$D$305=$A11)*(보관대장!$B$6:$B$305&lt;&gt;"")*(MONTH(보관대장!$B$6:$B$305+0)=10)*N(보관대장!$E$6:$E$305))</f>
        <v>0</v>
      </c>
      <c r="L11" s="34" t="n">
        <f aca="false">SUMPRODUCT((보관대장!$D$6:$D$305=$A11)*(보관대장!$B$6:$B$305&lt;&gt;"")*(MONTH(보관대장!$B$6:$B$305+0)=11)*N(보관대장!$E$6:$E$305))</f>
        <v>0</v>
      </c>
      <c r="M11" s="34" t="n">
        <f aca="false">SUMPRODUCT((보관대장!$D$6:$D$305=$A11)*(보관대장!$B$6:$B$305&lt;&gt;"")*(MONTH(보관대장!$B$6:$B$305+0)=12)*N(보관대장!$E$6:$E$305))</f>
        <v>0</v>
      </c>
      <c r="N11" s="35" t="n">
        <f aca="false">SUM(B11:M11)</f>
        <v>0</v>
      </c>
      <c r="O11" s="36" t="n">
        <f aca="false">SUMIF(보관대장!$D$6:$D$305,$A11,보관대장!$F$6:$F$305)</f>
        <v>0</v>
      </c>
    </row>
    <row r="12" customFormat="false" ht="21" hidden="false" customHeight="true" outlineLevel="0" collapsed="false">
      <c r="A12" s="33" t="str">
        <f aca="false">IF(설정!$B$19="","",설정!$B$19)</f>
        <v>생물 · 화학</v>
      </c>
      <c r="B12" s="34" t="n">
        <f aca="false">SUMPRODUCT((보관대장!$D$6:$D$305=$A12)*(보관대장!$B$6:$B$305&lt;&gt;"")*(MONTH(보관대장!$B$6:$B$305+0)=1)*N(보관대장!$E$6:$E$305))</f>
        <v>0</v>
      </c>
      <c r="C12" s="34" t="n">
        <f aca="false">SUMPRODUCT((보관대장!$D$6:$D$305=$A12)*(보관대장!$B$6:$B$305&lt;&gt;"")*(MONTH(보관대장!$B$6:$B$305+0)=2)*N(보관대장!$E$6:$E$305))</f>
        <v>0</v>
      </c>
      <c r="D12" s="34" t="n">
        <f aca="false">SUMPRODUCT((보관대장!$D$6:$D$305=$A12)*(보관대장!$B$6:$B$305&lt;&gt;"")*(MONTH(보관대장!$B$6:$B$305+0)=3)*N(보관대장!$E$6:$E$305))</f>
        <v>0</v>
      </c>
      <c r="E12" s="34" t="n">
        <f aca="false">SUMPRODUCT((보관대장!$D$6:$D$305=$A12)*(보관대장!$B$6:$B$305&lt;&gt;"")*(MONTH(보관대장!$B$6:$B$305+0)=4)*N(보관대장!$E$6:$E$305))</f>
        <v>0</v>
      </c>
      <c r="F12" s="34" t="n">
        <f aca="false">SUMPRODUCT((보관대장!$D$6:$D$305=$A12)*(보관대장!$B$6:$B$305&lt;&gt;"")*(MONTH(보관대장!$B$6:$B$305+0)=5)*N(보관대장!$E$6:$E$305))</f>
        <v>0</v>
      </c>
      <c r="G12" s="34" t="n">
        <f aca="false">SUMPRODUCT((보관대장!$D$6:$D$305=$A12)*(보관대장!$B$6:$B$305&lt;&gt;"")*(MONTH(보관대장!$B$6:$B$305+0)=6)*N(보관대장!$E$6:$E$305))</f>
        <v>0</v>
      </c>
      <c r="H12" s="34" t="n">
        <f aca="false">SUMPRODUCT((보관대장!$D$6:$D$305=$A12)*(보관대장!$B$6:$B$305&lt;&gt;"")*(MONTH(보관대장!$B$6:$B$305+0)=7)*N(보관대장!$E$6:$E$305))</f>
        <v>0</v>
      </c>
      <c r="I12" s="34" t="n">
        <f aca="false">SUMPRODUCT((보관대장!$D$6:$D$305=$A12)*(보관대장!$B$6:$B$305&lt;&gt;"")*(MONTH(보관대장!$B$6:$B$305+0)=8)*N(보관대장!$E$6:$E$305))</f>
        <v>0</v>
      </c>
      <c r="J12" s="34" t="n">
        <f aca="false">SUMPRODUCT((보관대장!$D$6:$D$305=$A12)*(보관대장!$B$6:$B$305&lt;&gt;"")*(MONTH(보관대장!$B$6:$B$305+0)=9)*N(보관대장!$E$6:$E$305))</f>
        <v>0</v>
      </c>
      <c r="K12" s="34" t="n">
        <f aca="false">SUMPRODUCT((보관대장!$D$6:$D$305=$A12)*(보관대장!$B$6:$B$305&lt;&gt;"")*(MONTH(보관대장!$B$6:$B$305+0)=10)*N(보관대장!$E$6:$E$305))</f>
        <v>0</v>
      </c>
      <c r="L12" s="34" t="n">
        <f aca="false">SUMPRODUCT((보관대장!$D$6:$D$305=$A12)*(보관대장!$B$6:$B$305&lt;&gt;"")*(MONTH(보관대장!$B$6:$B$305+0)=11)*N(보관대장!$E$6:$E$305))</f>
        <v>0</v>
      </c>
      <c r="M12" s="34" t="n">
        <f aca="false">SUMPRODUCT((보관대장!$D$6:$D$305=$A12)*(보관대장!$B$6:$B$305&lt;&gt;"")*(MONTH(보관대장!$B$6:$B$305+0)=12)*N(보관대장!$E$6:$E$305))</f>
        <v>0</v>
      </c>
      <c r="N12" s="35" t="n">
        <f aca="false">SUM(B12:M12)</f>
        <v>0</v>
      </c>
      <c r="O12" s="36" t="n">
        <f aca="false">SUMIF(보관대장!$D$6:$D$305,$A12,보관대장!$F$6:$F$305)</f>
        <v>0</v>
      </c>
    </row>
    <row r="13" customFormat="false" ht="21" hidden="false" customHeight="true" outlineLevel="0" collapsed="false">
      <c r="A13" s="33" t="str">
        <f aca="false">IF(설정!$B$20="","",설정!$B$20)</f>
        <v>혈액오염</v>
      </c>
      <c r="B13" s="34" t="n">
        <f aca="false">SUMPRODUCT((보관대장!$D$6:$D$305=$A13)*(보관대장!$B$6:$B$305&lt;&gt;"")*(MONTH(보관대장!$B$6:$B$305+0)=1)*N(보관대장!$E$6:$E$305))</f>
        <v>0</v>
      </c>
      <c r="C13" s="34" t="n">
        <f aca="false">SUMPRODUCT((보관대장!$D$6:$D$305=$A13)*(보관대장!$B$6:$B$305&lt;&gt;"")*(MONTH(보관대장!$B$6:$B$305+0)=2)*N(보관대장!$E$6:$E$305))</f>
        <v>0</v>
      </c>
      <c r="D13" s="34" t="n">
        <f aca="false">SUMPRODUCT((보관대장!$D$6:$D$305=$A13)*(보관대장!$B$6:$B$305&lt;&gt;"")*(MONTH(보관대장!$B$6:$B$305+0)=3)*N(보관대장!$E$6:$E$305))</f>
        <v>0</v>
      </c>
      <c r="E13" s="34" t="n">
        <f aca="false">SUMPRODUCT((보관대장!$D$6:$D$305=$A13)*(보관대장!$B$6:$B$305&lt;&gt;"")*(MONTH(보관대장!$B$6:$B$305+0)=4)*N(보관대장!$E$6:$E$305))</f>
        <v>0</v>
      </c>
      <c r="F13" s="34" t="n">
        <f aca="false">SUMPRODUCT((보관대장!$D$6:$D$305=$A13)*(보관대장!$B$6:$B$305&lt;&gt;"")*(MONTH(보관대장!$B$6:$B$305+0)=5)*N(보관대장!$E$6:$E$305))</f>
        <v>0</v>
      </c>
      <c r="G13" s="34" t="n">
        <f aca="false">SUMPRODUCT((보관대장!$D$6:$D$305=$A13)*(보관대장!$B$6:$B$305&lt;&gt;"")*(MONTH(보관대장!$B$6:$B$305+0)=6)*N(보관대장!$E$6:$E$305))</f>
        <v>0</v>
      </c>
      <c r="H13" s="34" t="n">
        <f aca="false">SUMPRODUCT((보관대장!$D$6:$D$305=$A13)*(보관대장!$B$6:$B$305&lt;&gt;"")*(MONTH(보관대장!$B$6:$B$305+0)=7)*N(보관대장!$E$6:$E$305))</f>
        <v>0</v>
      </c>
      <c r="I13" s="34" t="n">
        <f aca="false">SUMPRODUCT((보관대장!$D$6:$D$305=$A13)*(보관대장!$B$6:$B$305&lt;&gt;"")*(MONTH(보관대장!$B$6:$B$305+0)=8)*N(보관대장!$E$6:$E$305))</f>
        <v>0</v>
      </c>
      <c r="J13" s="34" t="n">
        <f aca="false">SUMPRODUCT((보관대장!$D$6:$D$305=$A13)*(보관대장!$B$6:$B$305&lt;&gt;"")*(MONTH(보관대장!$B$6:$B$305+0)=9)*N(보관대장!$E$6:$E$305))</f>
        <v>0</v>
      </c>
      <c r="K13" s="34" t="n">
        <f aca="false">SUMPRODUCT((보관대장!$D$6:$D$305=$A13)*(보관대장!$B$6:$B$305&lt;&gt;"")*(MONTH(보관대장!$B$6:$B$305+0)=10)*N(보관대장!$E$6:$E$305))</f>
        <v>0</v>
      </c>
      <c r="L13" s="34" t="n">
        <f aca="false">SUMPRODUCT((보관대장!$D$6:$D$305=$A13)*(보관대장!$B$6:$B$305&lt;&gt;"")*(MONTH(보관대장!$B$6:$B$305+0)=11)*N(보관대장!$E$6:$E$305))</f>
        <v>0</v>
      </c>
      <c r="M13" s="34" t="n">
        <f aca="false">SUMPRODUCT((보관대장!$D$6:$D$305=$A13)*(보관대장!$B$6:$B$305&lt;&gt;"")*(MONTH(보관대장!$B$6:$B$305+0)=12)*N(보관대장!$E$6:$E$305))</f>
        <v>0</v>
      </c>
      <c r="N13" s="35" t="n">
        <f aca="false">SUM(B13:M13)</f>
        <v>0</v>
      </c>
      <c r="O13" s="36" t="n">
        <f aca="false">SUMIF(보관대장!$D$6:$D$305,$A13,보관대장!$F$6:$F$305)</f>
        <v>0</v>
      </c>
    </row>
    <row r="14" customFormat="false" ht="21" hidden="false" customHeight="true" outlineLevel="0" collapsed="false">
      <c r="A14" s="33" t="str">
        <f aca="false">IF(설정!$B$21="","",설정!$B$21)</f>
        <v>일반의료폐기물</v>
      </c>
      <c r="B14" s="34" t="n">
        <f aca="false">SUMPRODUCT((보관대장!$D$6:$D$305=$A14)*(보관대장!$B$6:$B$305&lt;&gt;"")*(MONTH(보관대장!$B$6:$B$305+0)=1)*N(보관대장!$E$6:$E$305))</f>
        <v>0</v>
      </c>
      <c r="C14" s="34" t="n">
        <f aca="false">SUMPRODUCT((보관대장!$D$6:$D$305=$A14)*(보관대장!$B$6:$B$305&lt;&gt;"")*(MONTH(보관대장!$B$6:$B$305+0)=2)*N(보관대장!$E$6:$E$305))</f>
        <v>0</v>
      </c>
      <c r="D14" s="34" t="n">
        <f aca="false">SUMPRODUCT((보관대장!$D$6:$D$305=$A14)*(보관대장!$B$6:$B$305&lt;&gt;"")*(MONTH(보관대장!$B$6:$B$305+0)=3)*N(보관대장!$E$6:$E$305))</f>
        <v>0</v>
      </c>
      <c r="E14" s="34" t="n">
        <f aca="false">SUMPRODUCT((보관대장!$D$6:$D$305=$A14)*(보관대장!$B$6:$B$305&lt;&gt;"")*(MONTH(보관대장!$B$6:$B$305+0)=4)*N(보관대장!$E$6:$E$305))</f>
        <v>0</v>
      </c>
      <c r="F14" s="34" t="n">
        <f aca="false">SUMPRODUCT((보관대장!$D$6:$D$305=$A14)*(보관대장!$B$6:$B$305&lt;&gt;"")*(MONTH(보관대장!$B$6:$B$305+0)=5)*N(보관대장!$E$6:$E$305))</f>
        <v>0</v>
      </c>
      <c r="G14" s="34" t="n">
        <f aca="false">SUMPRODUCT((보관대장!$D$6:$D$305=$A14)*(보관대장!$B$6:$B$305&lt;&gt;"")*(MONTH(보관대장!$B$6:$B$305+0)=6)*N(보관대장!$E$6:$E$305))</f>
        <v>0</v>
      </c>
      <c r="H14" s="34" t="n">
        <f aca="false">SUMPRODUCT((보관대장!$D$6:$D$305=$A14)*(보관대장!$B$6:$B$305&lt;&gt;"")*(MONTH(보관대장!$B$6:$B$305+0)=7)*N(보관대장!$E$6:$E$305))</f>
        <v>0</v>
      </c>
      <c r="I14" s="34" t="n">
        <f aca="false">SUMPRODUCT((보관대장!$D$6:$D$305=$A14)*(보관대장!$B$6:$B$305&lt;&gt;"")*(MONTH(보관대장!$B$6:$B$305+0)=8)*N(보관대장!$E$6:$E$305))</f>
        <v>0</v>
      </c>
      <c r="J14" s="34" t="n">
        <f aca="false">SUMPRODUCT((보관대장!$D$6:$D$305=$A14)*(보관대장!$B$6:$B$305&lt;&gt;"")*(MONTH(보관대장!$B$6:$B$305+0)=9)*N(보관대장!$E$6:$E$305))</f>
        <v>0</v>
      </c>
      <c r="K14" s="34" t="n">
        <f aca="false">SUMPRODUCT((보관대장!$D$6:$D$305=$A14)*(보관대장!$B$6:$B$305&lt;&gt;"")*(MONTH(보관대장!$B$6:$B$305+0)=10)*N(보관대장!$E$6:$E$305))</f>
        <v>0</v>
      </c>
      <c r="L14" s="34" t="n">
        <f aca="false">SUMPRODUCT((보관대장!$D$6:$D$305=$A14)*(보관대장!$B$6:$B$305&lt;&gt;"")*(MONTH(보관대장!$B$6:$B$305+0)=11)*N(보관대장!$E$6:$E$305))</f>
        <v>0</v>
      </c>
      <c r="M14" s="34" t="n">
        <f aca="false">SUMPRODUCT((보관대장!$D$6:$D$305=$A14)*(보관대장!$B$6:$B$305&lt;&gt;"")*(MONTH(보관대장!$B$6:$B$305+0)=12)*N(보관대장!$E$6:$E$305))</f>
        <v>0</v>
      </c>
      <c r="N14" s="35" t="n">
        <f aca="false">SUM(B14:M14)</f>
        <v>0</v>
      </c>
      <c r="O14" s="36" t="n">
        <f aca="false">SUMIF(보관대장!$D$6:$D$305,$A14,보관대장!$F$6:$F$305)</f>
        <v>0</v>
      </c>
    </row>
    <row r="15" customFormat="false" ht="21" hidden="false" customHeight="true" outlineLevel="0" collapsed="false">
      <c r="A15" s="33" t="str">
        <f aca="false">IF(설정!$B$22="","",설정!$B$22)</f>
        <v/>
      </c>
      <c r="B15" s="34" t="n">
        <f aca="false">SUMPRODUCT((보관대장!$D$6:$D$305=$A15)*(보관대장!$B$6:$B$305&lt;&gt;"")*(MONTH(보관대장!$B$6:$B$305+0)=1)*N(보관대장!$E$6:$E$305))</f>
        <v>0</v>
      </c>
      <c r="C15" s="34" t="n">
        <f aca="false">SUMPRODUCT((보관대장!$D$6:$D$305=$A15)*(보관대장!$B$6:$B$305&lt;&gt;"")*(MONTH(보관대장!$B$6:$B$305+0)=2)*N(보관대장!$E$6:$E$305))</f>
        <v>0</v>
      </c>
      <c r="D15" s="34" t="n">
        <f aca="false">SUMPRODUCT((보관대장!$D$6:$D$305=$A15)*(보관대장!$B$6:$B$305&lt;&gt;"")*(MONTH(보관대장!$B$6:$B$305+0)=3)*N(보관대장!$E$6:$E$305))</f>
        <v>0</v>
      </c>
      <c r="E15" s="34" t="n">
        <f aca="false">SUMPRODUCT((보관대장!$D$6:$D$305=$A15)*(보관대장!$B$6:$B$305&lt;&gt;"")*(MONTH(보관대장!$B$6:$B$305+0)=4)*N(보관대장!$E$6:$E$305))</f>
        <v>0</v>
      </c>
      <c r="F15" s="34" t="n">
        <f aca="false">SUMPRODUCT((보관대장!$D$6:$D$305=$A15)*(보관대장!$B$6:$B$305&lt;&gt;"")*(MONTH(보관대장!$B$6:$B$305+0)=5)*N(보관대장!$E$6:$E$305))</f>
        <v>0</v>
      </c>
      <c r="G15" s="34" t="n">
        <f aca="false">SUMPRODUCT((보관대장!$D$6:$D$305=$A15)*(보관대장!$B$6:$B$305&lt;&gt;"")*(MONTH(보관대장!$B$6:$B$305+0)=6)*N(보관대장!$E$6:$E$305))</f>
        <v>0</v>
      </c>
      <c r="H15" s="34" t="n">
        <f aca="false">SUMPRODUCT((보관대장!$D$6:$D$305=$A15)*(보관대장!$B$6:$B$305&lt;&gt;"")*(MONTH(보관대장!$B$6:$B$305+0)=7)*N(보관대장!$E$6:$E$305))</f>
        <v>0</v>
      </c>
      <c r="I15" s="34" t="n">
        <f aca="false">SUMPRODUCT((보관대장!$D$6:$D$305=$A15)*(보관대장!$B$6:$B$305&lt;&gt;"")*(MONTH(보관대장!$B$6:$B$305+0)=8)*N(보관대장!$E$6:$E$305))</f>
        <v>0</v>
      </c>
      <c r="J15" s="34" t="n">
        <f aca="false">SUMPRODUCT((보관대장!$D$6:$D$305=$A15)*(보관대장!$B$6:$B$305&lt;&gt;"")*(MONTH(보관대장!$B$6:$B$305+0)=9)*N(보관대장!$E$6:$E$305))</f>
        <v>0</v>
      </c>
      <c r="K15" s="34" t="n">
        <f aca="false">SUMPRODUCT((보관대장!$D$6:$D$305=$A15)*(보관대장!$B$6:$B$305&lt;&gt;"")*(MONTH(보관대장!$B$6:$B$305+0)=10)*N(보관대장!$E$6:$E$305))</f>
        <v>0</v>
      </c>
      <c r="L15" s="34" t="n">
        <f aca="false">SUMPRODUCT((보관대장!$D$6:$D$305=$A15)*(보관대장!$B$6:$B$305&lt;&gt;"")*(MONTH(보관대장!$B$6:$B$305+0)=11)*N(보관대장!$E$6:$E$305))</f>
        <v>0</v>
      </c>
      <c r="M15" s="34" t="n">
        <f aca="false">SUMPRODUCT((보관대장!$D$6:$D$305=$A15)*(보관대장!$B$6:$B$305&lt;&gt;"")*(MONTH(보관대장!$B$6:$B$305+0)=12)*N(보관대장!$E$6:$E$305))</f>
        <v>0</v>
      </c>
      <c r="N15" s="35" t="n">
        <f aca="false">SUM(B15:M15)</f>
        <v>0</v>
      </c>
      <c r="O15" s="36" t="n">
        <f aca="false">SUMIF(보관대장!$D$6:$D$305,$A15,보관대장!$F$6:$F$305)</f>
        <v>0</v>
      </c>
    </row>
    <row r="16" customFormat="false" ht="21" hidden="false" customHeight="true" outlineLevel="0" collapsed="false">
      <c r="A16" s="33" t="str">
        <f aca="false">IF(설정!$B$23="","",설정!$B$23)</f>
        <v/>
      </c>
      <c r="B16" s="34" t="n">
        <f aca="false">SUMPRODUCT((보관대장!$D$6:$D$305=$A16)*(보관대장!$B$6:$B$305&lt;&gt;"")*(MONTH(보관대장!$B$6:$B$305+0)=1)*N(보관대장!$E$6:$E$305))</f>
        <v>0</v>
      </c>
      <c r="C16" s="34" t="n">
        <f aca="false">SUMPRODUCT((보관대장!$D$6:$D$305=$A16)*(보관대장!$B$6:$B$305&lt;&gt;"")*(MONTH(보관대장!$B$6:$B$305+0)=2)*N(보관대장!$E$6:$E$305))</f>
        <v>0</v>
      </c>
      <c r="D16" s="34" t="n">
        <f aca="false">SUMPRODUCT((보관대장!$D$6:$D$305=$A16)*(보관대장!$B$6:$B$305&lt;&gt;"")*(MONTH(보관대장!$B$6:$B$305+0)=3)*N(보관대장!$E$6:$E$305))</f>
        <v>0</v>
      </c>
      <c r="E16" s="34" t="n">
        <f aca="false">SUMPRODUCT((보관대장!$D$6:$D$305=$A16)*(보관대장!$B$6:$B$305&lt;&gt;"")*(MONTH(보관대장!$B$6:$B$305+0)=4)*N(보관대장!$E$6:$E$305))</f>
        <v>0</v>
      </c>
      <c r="F16" s="34" t="n">
        <f aca="false">SUMPRODUCT((보관대장!$D$6:$D$305=$A16)*(보관대장!$B$6:$B$305&lt;&gt;"")*(MONTH(보관대장!$B$6:$B$305+0)=5)*N(보관대장!$E$6:$E$305))</f>
        <v>0</v>
      </c>
      <c r="G16" s="34" t="n">
        <f aca="false">SUMPRODUCT((보관대장!$D$6:$D$305=$A16)*(보관대장!$B$6:$B$305&lt;&gt;"")*(MONTH(보관대장!$B$6:$B$305+0)=6)*N(보관대장!$E$6:$E$305))</f>
        <v>0</v>
      </c>
      <c r="H16" s="34" t="n">
        <f aca="false">SUMPRODUCT((보관대장!$D$6:$D$305=$A16)*(보관대장!$B$6:$B$305&lt;&gt;"")*(MONTH(보관대장!$B$6:$B$305+0)=7)*N(보관대장!$E$6:$E$305))</f>
        <v>0</v>
      </c>
      <c r="I16" s="34" t="n">
        <f aca="false">SUMPRODUCT((보관대장!$D$6:$D$305=$A16)*(보관대장!$B$6:$B$305&lt;&gt;"")*(MONTH(보관대장!$B$6:$B$305+0)=8)*N(보관대장!$E$6:$E$305))</f>
        <v>0</v>
      </c>
      <c r="J16" s="34" t="n">
        <f aca="false">SUMPRODUCT((보관대장!$D$6:$D$305=$A16)*(보관대장!$B$6:$B$305&lt;&gt;"")*(MONTH(보관대장!$B$6:$B$305+0)=9)*N(보관대장!$E$6:$E$305))</f>
        <v>0</v>
      </c>
      <c r="K16" s="34" t="n">
        <f aca="false">SUMPRODUCT((보관대장!$D$6:$D$305=$A16)*(보관대장!$B$6:$B$305&lt;&gt;"")*(MONTH(보관대장!$B$6:$B$305+0)=10)*N(보관대장!$E$6:$E$305))</f>
        <v>0</v>
      </c>
      <c r="L16" s="34" t="n">
        <f aca="false">SUMPRODUCT((보관대장!$D$6:$D$305=$A16)*(보관대장!$B$6:$B$305&lt;&gt;"")*(MONTH(보관대장!$B$6:$B$305+0)=11)*N(보관대장!$E$6:$E$305))</f>
        <v>0</v>
      </c>
      <c r="M16" s="34" t="n">
        <f aca="false">SUMPRODUCT((보관대장!$D$6:$D$305=$A16)*(보관대장!$B$6:$B$305&lt;&gt;"")*(MONTH(보관대장!$B$6:$B$305+0)=12)*N(보관대장!$E$6:$E$305))</f>
        <v>0</v>
      </c>
      <c r="N16" s="35" t="n">
        <f aca="false">SUM(B16:M16)</f>
        <v>0</v>
      </c>
      <c r="O16" s="36" t="n">
        <f aca="false">SUMIF(보관대장!$D$6:$D$305,$A16,보관대장!$F$6:$F$305)</f>
        <v>0</v>
      </c>
    </row>
    <row r="17" customFormat="false" ht="21" hidden="false" customHeight="true" outlineLevel="0" collapsed="false">
      <c r="A17" s="33" t="str">
        <f aca="false">IF(설정!$B$24="","",설정!$B$24)</f>
        <v/>
      </c>
      <c r="B17" s="34" t="n">
        <f aca="false">SUMPRODUCT((보관대장!$D$6:$D$305=$A17)*(보관대장!$B$6:$B$305&lt;&gt;"")*(MONTH(보관대장!$B$6:$B$305+0)=1)*N(보관대장!$E$6:$E$305))</f>
        <v>0</v>
      </c>
      <c r="C17" s="34" t="n">
        <f aca="false">SUMPRODUCT((보관대장!$D$6:$D$305=$A17)*(보관대장!$B$6:$B$305&lt;&gt;"")*(MONTH(보관대장!$B$6:$B$305+0)=2)*N(보관대장!$E$6:$E$305))</f>
        <v>0</v>
      </c>
      <c r="D17" s="34" t="n">
        <f aca="false">SUMPRODUCT((보관대장!$D$6:$D$305=$A17)*(보관대장!$B$6:$B$305&lt;&gt;"")*(MONTH(보관대장!$B$6:$B$305+0)=3)*N(보관대장!$E$6:$E$305))</f>
        <v>0</v>
      </c>
      <c r="E17" s="34" t="n">
        <f aca="false">SUMPRODUCT((보관대장!$D$6:$D$305=$A17)*(보관대장!$B$6:$B$305&lt;&gt;"")*(MONTH(보관대장!$B$6:$B$305+0)=4)*N(보관대장!$E$6:$E$305))</f>
        <v>0</v>
      </c>
      <c r="F17" s="34" t="n">
        <f aca="false">SUMPRODUCT((보관대장!$D$6:$D$305=$A17)*(보관대장!$B$6:$B$305&lt;&gt;"")*(MONTH(보관대장!$B$6:$B$305+0)=5)*N(보관대장!$E$6:$E$305))</f>
        <v>0</v>
      </c>
      <c r="G17" s="34" t="n">
        <f aca="false">SUMPRODUCT((보관대장!$D$6:$D$305=$A17)*(보관대장!$B$6:$B$305&lt;&gt;"")*(MONTH(보관대장!$B$6:$B$305+0)=6)*N(보관대장!$E$6:$E$305))</f>
        <v>0</v>
      </c>
      <c r="H17" s="34" t="n">
        <f aca="false">SUMPRODUCT((보관대장!$D$6:$D$305=$A17)*(보관대장!$B$6:$B$305&lt;&gt;"")*(MONTH(보관대장!$B$6:$B$305+0)=7)*N(보관대장!$E$6:$E$305))</f>
        <v>0</v>
      </c>
      <c r="I17" s="34" t="n">
        <f aca="false">SUMPRODUCT((보관대장!$D$6:$D$305=$A17)*(보관대장!$B$6:$B$305&lt;&gt;"")*(MONTH(보관대장!$B$6:$B$305+0)=8)*N(보관대장!$E$6:$E$305))</f>
        <v>0</v>
      </c>
      <c r="J17" s="34" t="n">
        <f aca="false">SUMPRODUCT((보관대장!$D$6:$D$305=$A17)*(보관대장!$B$6:$B$305&lt;&gt;"")*(MONTH(보관대장!$B$6:$B$305+0)=9)*N(보관대장!$E$6:$E$305))</f>
        <v>0</v>
      </c>
      <c r="K17" s="34" t="n">
        <f aca="false">SUMPRODUCT((보관대장!$D$6:$D$305=$A17)*(보관대장!$B$6:$B$305&lt;&gt;"")*(MONTH(보관대장!$B$6:$B$305+0)=10)*N(보관대장!$E$6:$E$305))</f>
        <v>0</v>
      </c>
      <c r="L17" s="34" t="n">
        <f aca="false">SUMPRODUCT((보관대장!$D$6:$D$305=$A17)*(보관대장!$B$6:$B$305&lt;&gt;"")*(MONTH(보관대장!$B$6:$B$305+0)=11)*N(보관대장!$E$6:$E$305))</f>
        <v>0</v>
      </c>
      <c r="M17" s="34" t="n">
        <f aca="false">SUMPRODUCT((보관대장!$D$6:$D$305=$A17)*(보관대장!$B$6:$B$305&lt;&gt;"")*(MONTH(보관대장!$B$6:$B$305+0)=12)*N(보관대장!$E$6:$E$305))</f>
        <v>0</v>
      </c>
      <c r="N17" s="35" t="n">
        <f aca="false">SUM(B17:M17)</f>
        <v>0</v>
      </c>
      <c r="O17" s="36" t="n">
        <f aca="false">SUMIF(보관대장!$D$6:$D$305,$A17,보관대장!$F$6:$F$305)</f>
        <v>0</v>
      </c>
    </row>
    <row r="18" customFormat="false" ht="21" hidden="false" customHeight="true" outlineLevel="0" collapsed="false">
      <c r="A18" s="33" t="str">
        <f aca="false">IF(설정!$B$25="","",설정!$B$25)</f>
        <v/>
      </c>
      <c r="B18" s="34" t="n">
        <f aca="false">SUMPRODUCT((보관대장!$D$6:$D$305=$A18)*(보관대장!$B$6:$B$305&lt;&gt;"")*(MONTH(보관대장!$B$6:$B$305+0)=1)*N(보관대장!$E$6:$E$305))</f>
        <v>0</v>
      </c>
      <c r="C18" s="34" t="n">
        <f aca="false">SUMPRODUCT((보관대장!$D$6:$D$305=$A18)*(보관대장!$B$6:$B$305&lt;&gt;"")*(MONTH(보관대장!$B$6:$B$305+0)=2)*N(보관대장!$E$6:$E$305))</f>
        <v>0</v>
      </c>
      <c r="D18" s="34" t="n">
        <f aca="false">SUMPRODUCT((보관대장!$D$6:$D$305=$A18)*(보관대장!$B$6:$B$305&lt;&gt;"")*(MONTH(보관대장!$B$6:$B$305+0)=3)*N(보관대장!$E$6:$E$305))</f>
        <v>0</v>
      </c>
      <c r="E18" s="34" t="n">
        <f aca="false">SUMPRODUCT((보관대장!$D$6:$D$305=$A18)*(보관대장!$B$6:$B$305&lt;&gt;"")*(MONTH(보관대장!$B$6:$B$305+0)=4)*N(보관대장!$E$6:$E$305))</f>
        <v>0</v>
      </c>
      <c r="F18" s="34" t="n">
        <f aca="false">SUMPRODUCT((보관대장!$D$6:$D$305=$A18)*(보관대장!$B$6:$B$305&lt;&gt;"")*(MONTH(보관대장!$B$6:$B$305+0)=5)*N(보관대장!$E$6:$E$305))</f>
        <v>0</v>
      </c>
      <c r="G18" s="34" t="n">
        <f aca="false">SUMPRODUCT((보관대장!$D$6:$D$305=$A18)*(보관대장!$B$6:$B$305&lt;&gt;"")*(MONTH(보관대장!$B$6:$B$305+0)=6)*N(보관대장!$E$6:$E$305))</f>
        <v>0</v>
      </c>
      <c r="H18" s="34" t="n">
        <f aca="false">SUMPRODUCT((보관대장!$D$6:$D$305=$A18)*(보관대장!$B$6:$B$305&lt;&gt;"")*(MONTH(보관대장!$B$6:$B$305+0)=7)*N(보관대장!$E$6:$E$305))</f>
        <v>0</v>
      </c>
      <c r="I18" s="34" t="n">
        <f aca="false">SUMPRODUCT((보관대장!$D$6:$D$305=$A18)*(보관대장!$B$6:$B$305&lt;&gt;"")*(MONTH(보관대장!$B$6:$B$305+0)=8)*N(보관대장!$E$6:$E$305))</f>
        <v>0</v>
      </c>
      <c r="J18" s="34" t="n">
        <f aca="false">SUMPRODUCT((보관대장!$D$6:$D$305=$A18)*(보관대장!$B$6:$B$305&lt;&gt;"")*(MONTH(보관대장!$B$6:$B$305+0)=9)*N(보관대장!$E$6:$E$305))</f>
        <v>0</v>
      </c>
      <c r="K18" s="34" t="n">
        <f aca="false">SUMPRODUCT((보관대장!$D$6:$D$305=$A18)*(보관대장!$B$6:$B$305&lt;&gt;"")*(MONTH(보관대장!$B$6:$B$305+0)=10)*N(보관대장!$E$6:$E$305))</f>
        <v>0</v>
      </c>
      <c r="L18" s="34" t="n">
        <f aca="false">SUMPRODUCT((보관대장!$D$6:$D$305=$A18)*(보관대장!$B$6:$B$305&lt;&gt;"")*(MONTH(보관대장!$B$6:$B$305+0)=11)*N(보관대장!$E$6:$E$305))</f>
        <v>0</v>
      </c>
      <c r="M18" s="34" t="n">
        <f aca="false">SUMPRODUCT((보관대장!$D$6:$D$305=$A18)*(보관대장!$B$6:$B$305&lt;&gt;"")*(MONTH(보관대장!$B$6:$B$305+0)=12)*N(보관대장!$E$6:$E$305))</f>
        <v>0</v>
      </c>
      <c r="N18" s="35" t="n">
        <f aca="false">SUM(B18:M18)</f>
        <v>0</v>
      </c>
      <c r="O18" s="36" t="n">
        <f aca="false">SUMIF(보관대장!$D$6:$D$305,$A18,보관대장!$F$6:$F$305)</f>
        <v>0</v>
      </c>
    </row>
    <row r="19" customFormat="false" ht="21" hidden="false" customHeight="true" outlineLevel="0" collapsed="false">
      <c r="A19" s="33" t="str">
        <f aca="false">IF(설정!$B$26="","",설정!$B$26)</f>
        <v/>
      </c>
      <c r="B19" s="34" t="n">
        <f aca="false">SUMPRODUCT((보관대장!$D$6:$D$305=$A19)*(보관대장!$B$6:$B$305&lt;&gt;"")*(MONTH(보관대장!$B$6:$B$305+0)=1)*N(보관대장!$E$6:$E$305))</f>
        <v>0</v>
      </c>
      <c r="C19" s="34" t="n">
        <f aca="false">SUMPRODUCT((보관대장!$D$6:$D$305=$A19)*(보관대장!$B$6:$B$305&lt;&gt;"")*(MONTH(보관대장!$B$6:$B$305+0)=2)*N(보관대장!$E$6:$E$305))</f>
        <v>0</v>
      </c>
      <c r="D19" s="34" t="n">
        <f aca="false">SUMPRODUCT((보관대장!$D$6:$D$305=$A19)*(보관대장!$B$6:$B$305&lt;&gt;"")*(MONTH(보관대장!$B$6:$B$305+0)=3)*N(보관대장!$E$6:$E$305))</f>
        <v>0</v>
      </c>
      <c r="E19" s="34" t="n">
        <f aca="false">SUMPRODUCT((보관대장!$D$6:$D$305=$A19)*(보관대장!$B$6:$B$305&lt;&gt;"")*(MONTH(보관대장!$B$6:$B$305+0)=4)*N(보관대장!$E$6:$E$305))</f>
        <v>0</v>
      </c>
      <c r="F19" s="34" t="n">
        <f aca="false">SUMPRODUCT((보관대장!$D$6:$D$305=$A19)*(보관대장!$B$6:$B$305&lt;&gt;"")*(MONTH(보관대장!$B$6:$B$305+0)=5)*N(보관대장!$E$6:$E$305))</f>
        <v>0</v>
      </c>
      <c r="G19" s="34" t="n">
        <f aca="false">SUMPRODUCT((보관대장!$D$6:$D$305=$A19)*(보관대장!$B$6:$B$305&lt;&gt;"")*(MONTH(보관대장!$B$6:$B$305+0)=6)*N(보관대장!$E$6:$E$305))</f>
        <v>0</v>
      </c>
      <c r="H19" s="34" t="n">
        <f aca="false">SUMPRODUCT((보관대장!$D$6:$D$305=$A19)*(보관대장!$B$6:$B$305&lt;&gt;"")*(MONTH(보관대장!$B$6:$B$305+0)=7)*N(보관대장!$E$6:$E$305))</f>
        <v>0</v>
      </c>
      <c r="I19" s="34" t="n">
        <f aca="false">SUMPRODUCT((보관대장!$D$6:$D$305=$A19)*(보관대장!$B$6:$B$305&lt;&gt;"")*(MONTH(보관대장!$B$6:$B$305+0)=8)*N(보관대장!$E$6:$E$305))</f>
        <v>0</v>
      </c>
      <c r="J19" s="34" t="n">
        <f aca="false">SUMPRODUCT((보관대장!$D$6:$D$305=$A19)*(보관대장!$B$6:$B$305&lt;&gt;"")*(MONTH(보관대장!$B$6:$B$305+0)=9)*N(보관대장!$E$6:$E$305))</f>
        <v>0</v>
      </c>
      <c r="K19" s="34" t="n">
        <f aca="false">SUMPRODUCT((보관대장!$D$6:$D$305=$A19)*(보관대장!$B$6:$B$305&lt;&gt;"")*(MONTH(보관대장!$B$6:$B$305+0)=10)*N(보관대장!$E$6:$E$305))</f>
        <v>0</v>
      </c>
      <c r="L19" s="34" t="n">
        <f aca="false">SUMPRODUCT((보관대장!$D$6:$D$305=$A19)*(보관대장!$B$6:$B$305&lt;&gt;"")*(MONTH(보관대장!$B$6:$B$305+0)=11)*N(보관대장!$E$6:$E$305))</f>
        <v>0</v>
      </c>
      <c r="M19" s="34" t="n">
        <f aca="false">SUMPRODUCT((보관대장!$D$6:$D$305=$A19)*(보관대장!$B$6:$B$305&lt;&gt;"")*(MONTH(보관대장!$B$6:$B$305+0)=12)*N(보관대장!$E$6:$E$305))</f>
        <v>0</v>
      </c>
      <c r="N19" s="35" t="n">
        <f aca="false">SUM(B19:M19)</f>
        <v>0</v>
      </c>
      <c r="O19" s="36" t="n">
        <f aca="false">SUMIF(보관대장!$D$6:$D$305,$A19,보관대장!$F$6:$F$305)</f>
        <v>0</v>
      </c>
    </row>
    <row r="20" customFormat="false" ht="21" hidden="false" customHeight="true" outlineLevel="0" collapsed="false">
      <c r="A20" s="33" t="str">
        <f aca="false">IF(설정!$B$27="","",설정!$B$27)</f>
        <v/>
      </c>
      <c r="B20" s="34" t="n">
        <f aca="false">SUMPRODUCT((보관대장!$D$6:$D$305=$A20)*(보관대장!$B$6:$B$305&lt;&gt;"")*(MONTH(보관대장!$B$6:$B$305+0)=1)*N(보관대장!$E$6:$E$305))</f>
        <v>0</v>
      </c>
      <c r="C20" s="34" t="n">
        <f aca="false">SUMPRODUCT((보관대장!$D$6:$D$305=$A20)*(보관대장!$B$6:$B$305&lt;&gt;"")*(MONTH(보관대장!$B$6:$B$305+0)=2)*N(보관대장!$E$6:$E$305))</f>
        <v>0</v>
      </c>
      <c r="D20" s="34" t="n">
        <f aca="false">SUMPRODUCT((보관대장!$D$6:$D$305=$A20)*(보관대장!$B$6:$B$305&lt;&gt;"")*(MONTH(보관대장!$B$6:$B$305+0)=3)*N(보관대장!$E$6:$E$305))</f>
        <v>0</v>
      </c>
      <c r="E20" s="34" t="n">
        <f aca="false">SUMPRODUCT((보관대장!$D$6:$D$305=$A20)*(보관대장!$B$6:$B$305&lt;&gt;"")*(MONTH(보관대장!$B$6:$B$305+0)=4)*N(보관대장!$E$6:$E$305))</f>
        <v>0</v>
      </c>
      <c r="F20" s="34" t="n">
        <f aca="false">SUMPRODUCT((보관대장!$D$6:$D$305=$A20)*(보관대장!$B$6:$B$305&lt;&gt;"")*(MONTH(보관대장!$B$6:$B$305+0)=5)*N(보관대장!$E$6:$E$305))</f>
        <v>0</v>
      </c>
      <c r="G20" s="34" t="n">
        <f aca="false">SUMPRODUCT((보관대장!$D$6:$D$305=$A20)*(보관대장!$B$6:$B$305&lt;&gt;"")*(MONTH(보관대장!$B$6:$B$305+0)=6)*N(보관대장!$E$6:$E$305))</f>
        <v>0</v>
      </c>
      <c r="H20" s="34" t="n">
        <f aca="false">SUMPRODUCT((보관대장!$D$6:$D$305=$A20)*(보관대장!$B$6:$B$305&lt;&gt;"")*(MONTH(보관대장!$B$6:$B$305+0)=7)*N(보관대장!$E$6:$E$305))</f>
        <v>0</v>
      </c>
      <c r="I20" s="34" t="n">
        <f aca="false">SUMPRODUCT((보관대장!$D$6:$D$305=$A20)*(보관대장!$B$6:$B$305&lt;&gt;"")*(MONTH(보관대장!$B$6:$B$305+0)=8)*N(보관대장!$E$6:$E$305))</f>
        <v>0</v>
      </c>
      <c r="J20" s="34" t="n">
        <f aca="false">SUMPRODUCT((보관대장!$D$6:$D$305=$A20)*(보관대장!$B$6:$B$305&lt;&gt;"")*(MONTH(보관대장!$B$6:$B$305+0)=9)*N(보관대장!$E$6:$E$305))</f>
        <v>0</v>
      </c>
      <c r="K20" s="34" t="n">
        <f aca="false">SUMPRODUCT((보관대장!$D$6:$D$305=$A20)*(보관대장!$B$6:$B$305&lt;&gt;"")*(MONTH(보관대장!$B$6:$B$305+0)=10)*N(보관대장!$E$6:$E$305))</f>
        <v>0</v>
      </c>
      <c r="L20" s="34" t="n">
        <f aca="false">SUMPRODUCT((보관대장!$D$6:$D$305=$A20)*(보관대장!$B$6:$B$305&lt;&gt;"")*(MONTH(보관대장!$B$6:$B$305+0)=11)*N(보관대장!$E$6:$E$305))</f>
        <v>0</v>
      </c>
      <c r="M20" s="34" t="n">
        <f aca="false">SUMPRODUCT((보관대장!$D$6:$D$305=$A20)*(보관대장!$B$6:$B$305&lt;&gt;"")*(MONTH(보관대장!$B$6:$B$305+0)=12)*N(보관대장!$E$6:$E$305))</f>
        <v>0</v>
      </c>
      <c r="N20" s="35" t="n">
        <f aca="false">SUM(B20:M20)</f>
        <v>0</v>
      </c>
      <c r="O20" s="36" t="n">
        <f aca="false">SUMIF(보관대장!$D$6:$D$305,$A20,보관대장!$F$6:$F$305)</f>
        <v>0</v>
      </c>
    </row>
    <row r="21" customFormat="false" ht="15" hidden="false" customHeight="false" outlineLevel="0" collapsed="false">
      <c r="A21" s="37" t="s">
        <v>111</v>
      </c>
      <c r="B21" s="37" t="n">
        <f aca="false">SUM(B6:B20)</f>
        <v>0</v>
      </c>
      <c r="C21" s="37" t="n">
        <f aca="false">SUM(C6:C20)</f>
        <v>0</v>
      </c>
      <c r="D21" s="37" t="n">
        <f aca="false">SUM(D6:D20)</f>
        <v>0</v>
      </c>
      <c r="E21" s="37" t="n">
        <f aca="false">SUM(E6:E20)</f>
        <v>0</v>
      </c>
      <c r="F21" s="37" t="n">
        <f aca="false">SUM(F6:F20)</f>
        <v>0</v>
      </c>
      <c r="G21" s="37" t="n">
        <f aca="false">SUM(G6:G20)</f>
        <v>0</v>
      </c>
      <c r="H21" s="37" t="n">
        <f aca="false">SUM(H6:H20)</f>
        <v>0</v>
      </c>
      <c r="I21" s="37" t="n">
        <f aca="false">SUM(I6:I20)</f>
        <v>0</v>
      </c>
      <c r="J21" s="37" t="n">
        <f aca="false">SUM(J6:J20)</f>
        <v>0</v>
      </c>
      <c r="K21" s="37" t="n">
        <f aca="false">SUM(K6:K20)</f>
        <v>0</v>
      </c>
      <c r="L21" s="37" t="n">
        <f aca="false">SUM(L6:L20)</f>
        <v>0</v>
      </c>
      <c r="M21" s="37" t="n">
        <f aca="false">SUM(M6:M20)</f>
        <v>0</v>
      </c>
      <c r="N21" s="37" t="n">
        <f aca="false">SUM(N6:N20)</f>
        <v>0</v>
      </c>
      <c r="O21" s="38" t="n">
        <f aca="false">SUM(O6:O20)</f>
        <v>0</v>
      </c>
    </row>
    <row r="23" customFormat="false" ht="15" hidden="false" customHeight="false" outlineLevel="0" collapsed="false">
      <c r="A23" s="39" t="str">
        <f aca="false">"보관 한도일이 지났는데 인계가 안 된 건 "&amp;COUNTIFS(보관대장!$I$6:$I$305,"&lt;0",보관대장!$J$6:$J$305,"")&amp;"건입니다."</f>
        <v>보관 한도일이 지났는데 인계가 안 된 건 0건입니다.</v>
      </c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</row>
    <row r="25" customFormat="false" ht="14.15" hidden="false" customHeight="false" outlineLevel="0" collapsed="false">
      <c r="A25" s="40" t="s">
        <v>113</v>
      </c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</row>
  </sheetData>
  <mergeCells count="4">
    <mergeCell ref="A1:O1"/>
    <mergeCell ref="A2:O2"/>
    <mergeCell ref="A23:O23"/>
    <mergeCell ref="A25:O25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C1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22"/>
    <col collapsed="false" customWidth="true" hidden="false" outlineLevel="0" max="3" min="3" style="0" width="58"/>
    <col collapsed="false" customWidth="true" hidden="false" outlineLevel="0" max="4" min="4" style="0" width="4"/>
  </cols>
  <sheetData>
    <row r="2" customFormat="false" ht="55.5" hidden="false" customHeight="true" outlineLevel="0" collapsed="false">
      <c r="B2" s="41" t="s">
        <v>114</v>
      </c>
      <c r="C2" s="41"/>
    </row>
    <row r="3" customFormat="false" ht="39.75" hidden="false" customHeight="true" outlineLevel="0" collapsed="false">
      <c r="B3" s="42" t="s">
        <v>115</v>
      </c>
      <c r="C3" s="43"/>
    </row>
    <row r="4" customFormat="false" ht="39.75" hidden="false" customHeight="true" outlineLevel="0" collapsed="false">
      <c r="B4" s="42" t="s">
        <v>116</v>
      </c>
      <c r="C4" s="43" t="s">
        <v>117</v>
      </c>
    </row>
    <row r="5" customFormat="false" ht="39.75" hidden="false" customHeight="true" outlineLevel="0" collapsed="false">
      <c r="B5" s="42" t="s">
        <v>118</v>
      </c>
      <c r="C5" s="43"/>
    </row>
    <row r="6" customFormat="false" ht="39.75" hidden="false" customHeight="true" outlineLevel="0" collapsed="false">
      <c r="B6" s="42" t="s">
        <v>48</v>
      </c>
      <c r="C6" s="43" t="str">
        <f aca="false">IF(설정!$C$7="","",설정!$C$7)</f>
        <v/>
      </c>
    </row>
    <row r="7" customFormat="false" ht="39.75" hidden="false" customHeight="true" outlineLevel="0" collapsed="false">
      <c r="B7" s="42" t="s">
        <v>119</v>
      </c>
      <c r="C7" s="43"/>
    </row>
    <row r="8" customFormat="false" ht="39.75" hidden="false" customHeight="true" outlineLevel="0" collapsed="false">
      <c r="B8" s="42" t="s">
        <v>120</v>
      </c>
      <c r="C8" s="43"/>
    </row>
    <row r="9" customFormat="false" ht="39.75" hidden="false" customHeight="true" outlineLevel="0" collapsed="false">
      <c r="B9" s="42" t="s">
        <v>121</v>
      </c>
      <c r="C9" s="43"/>
    </row>
    <row r="11" customFormat="false" ht="15" hidden="false" customHeight="true" outlineLevel="0" collapsed="false">
      <c r="B11" s="44" t="s">
        <v>122</v>
      </c>
      <c r="C11" s="44"/>
    </row>
  </sheetData>
  <mergeCells count="2">
    <mergeCell ref="B2:C2"/>
    <mergeCell ref="B11:C11"/>
  </mergeCells>
  <printOptions headings="false" gridLines="false" gridLinesSet="true" horizontalCentered="tru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2026-10-19T05:35:35Z</dcterms:created>
  <dc:creator>openpyxl</dc:creator>
  <dc:description/>
  <dc:language>en-US</dc:language>
  <cp:lastModifiedBy/>
  <dcterms:modified xsi:type="dcterms:W3CDTF">2026-10-19T05:35:36Z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