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비품표" sheetId="3" state="visible" r:id="rId5"/>
    <sheet name="발주 집계" sheetId="4" state="visible" r:id="rId6"/>
  </sheets>
  <definedNames>
    <definedName function="false" hidden="false" localSheetId="2" name="_xlnm.Print_Titles" vbProcedure="false">비품표!$5:$5</definedName>
    <definedName function="false" hidden="true" localSheetId="2" name="_xlnm._FilterDatabase" vbProcedure="false">비품표!$A$5:$J$143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<sst xmlns="http://schemas.openxmlformats.org/spreadsheetml/2006/main" count="287" uniqueCount="282">
  <si>
    <r>
      <rPr>
        <b val="true"/>
        <sz val="14"/>
        <color rgb="FFFFFFFF"/>
        <rFont val="Noto Sans CJK SC"/>
        <family val="2"/>
      </rPr>
      <t xml:space="preserve">비품 발주 관리표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</si>
  <si>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</si>
  <si>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그대로 쓰셔도 되고 고쳐 쓰셔도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</si>
  <si>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정형외과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마취통증의학과 의원에서 실제로 쓰인 비품 목록 </t>
    </r>
    <r>
      <rPr>
        <sz val="10"/>
        <color rgb="FF1A1A1A"/>
        <rFont val="맑은 고딕"/>
        <family val="0"/>
        <charset val="1"/>
      </rPr>
      <t xml:space="preserve">108</t>
    </r>
    <r>
      <rPr>
        <sz val="10"/>
        <color rgb="FF1A1A1A"/>
        <rFont val="Noto Sans CJK SC"/>
        <family val="2"/>
      </rPr>
      <t xml:space="preserve">종을 담았습니다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</si>
  <si>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거래처 이름과 금액 같은 남의 병원 정보는 전부 걷어냈습니다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</si>
  <si>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</si>
  <si>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t xml:space="preserve">설정 → 비품표 → 발주 집계</t>
  </si>
  <si>
    <t xml:space="preserve">① 설정</t>
  </si>
  <si>
    <r>
      <rPr>
        <sz val="10"/>
        <color rgb="FF1A1A1A"/>
        <rFont val="Noto Sans CJK SC"/>
        <family val="2"/>
      </rPr>
      <t xml:space="preserve">진료실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물리치료 베드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도수실처럼 방 개수를 넣습니다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</si>
  <si>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이 숫자를 보고 비품표의 필요 수량이 저절로 계산됩니다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베드가 늘면 수건도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</si>
  <si>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방 줄을 더하거나 지우면 수량 수식이 어긋납니다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안 쓰는 방은 </t>
    </r>
    <r>
      <rPr>
        <sz val="10"/>
        <color rgb="FF1A1A1A"/>
        <rFont val="맑은 고딕"/>
        <family val="0"/>
        <charset val="1"/>
      </rPr>
      <t xml:space="preserve">0</t>
    </r>
    <r>
      <rPr>
        <sz val="10"/>
        <color rgb="FF1A1A1A"/>
        <rFont val="Noto Sans CJK SC"/>
        <family val="2"/>
      </rPr>
      <t xml:space="preserve">으로 두십시오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</si>
  <si>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비품표</t>
  </si>
  <si>
    <r>
      <rPr>
        <sz val="10"/>
        <color rgb="FF1A1A1A"/>
        <rFont val="Noto Sans CJK SC"/>
        <family val="2"/>
      </rPr>
      <t xml:space="preserve">현재 보유 수량을 넣으면 발주할 수량이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</si>
  <si>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단가를 넣으면 발주 금액까지 계산됩니다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</si>
  <si>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발주할 게 있는 줄은 붉게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입고가 끝난 줄은 연한 초록으로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</si>
  <si>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필요 수량 칸이 노란 품목은 현장을 보고 직접 정하셔야 하는 것입니다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</si>
  <si>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발주 집계</t>
  </si>
  <si>
    <r>
      <rPr>
        <sz val="10"/>
        <color rgb="FF1A1A1A"/>
        <rFont val="Noto Sans CJK SC"/>
        <family val="2"/>
      </rPr>
      <t xml:space="preserve">발주할 품목 수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발주 수량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발주 금액이 한 줄로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</si>
  <si>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상태별 건수도 같이 나옵니다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발주하고 입고될 때까지 상태만 바꾸시면 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</si>
  <si>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개원 준비에 쓰실 때</t>
  </si>
  <si>
    <r>
      <rPr>
        <sz val="10"/>
        <color rgb="FF1A1A1A"/>
        <rFont val="Noto Sans CJK SC"/>
        <family val="2"/>
      </rPr>
      <t xml:space="preserve">현재 보유를 전부 </t>
    </r>
    <r>
      <rPr>
        <sz val="10"/>
        <color rgb="FF1A1A1A"/>
        <rFont val="맑은 고딕"/>
        <family val="0"/>
        <charset val="1"/>
      </rPr>
      <t xml:space="preserve">0</t>
    </r>
    <r>
      <rPr>
        <sz val="10"/>
        <color rgb="FF1A1A1A"/>
        <rFont val="Noto Sans CJK SC"/>
        <family val="2"/>
      </rPr>
      <t xml:space="preserve">으로 두시면 그대로 개원 비품 발주서가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</si>
  <si>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메모 칸에 수량을 그렇게 잡은 이유를 적어 뒀습니다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</si>
  <si>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</si>
  <si>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</si>
  <si>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</si>
  <si>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</si>
  <si>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</si>
  <si>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</si>
  <si>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</si>
  <si>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품목과 수량은 한 의원의 기록을 바탕으로 한 기준값입니다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진료과와 평수에 따라 달라집니다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그대로 발주하지 마시고 현장을 보고 고쳐 쓰십시오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</si>
  <si>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</si>
  <si>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</si>
  <si>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</si>
  <si>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</si>
  <si>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</si>
  <si>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</si>
  <si>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</si>
  <si>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</si>
  <si>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</si>
  <si>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</si>
  <si>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</si>
  <si>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</si>
  <si>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방 개수를 넣으시면 필요 수량이 계산됩니다</t>
    </r>
  </si>
  <si>
    <t xml:space="preserve">병원 이름</t>
  </si>
  <si>
    <t xml:space="preserve">［ 의료기관명 ］</t>
  </si>
  <si>
    <t xml:space="preserve">구분</t>
  </si>
  <si>
    <t xml:space="preserve">개수</t>
  </si>
  <si>
    <t xml:space="preserve">메모</t>
  </si>
  <si>
    <t xml:space="preserve">진료실</t>
  </si>
  <si>
    <t xml:space="preserve">원장실 포함</t>
  </si>
  <si>
    <t xml:space="preserve">물리치료 베드</t>
  </si>
  <si>
    <r>
      <rPr>
        <sz val="9"/>
        <color rgb="FF8A8A8A"/>
        <rFont val="Noto Sans CJK SC"/>
        <family val="2"/>
      </rPr>
      <t xml:space="preserve">모달베드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물치실 규모의 기준</t>
    </r>
  </si>
  <si>
    <r>
      <rPr>
        <b val="true"/>
        <sz val="10"/>
        <color rgb="FF082115"/>
        <rFont val="Noto Sans CJK SC"/>
        <family val="2"/>
      </rPr>
      <t xml:space="preserve">아쿠아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수치료</t>
    </r>
    <r>
      <rPr>
        <b val="true"/>
        <sz val="10"/>
        <color rgb="FF082115"/>
        <rFont val="맑은 고딕"/>
        <family val="0"/>
        <charset val="1"/>
      </rPr>
      <t xml:space="preserve">) </t>
    </r>
    <r>
      <rPr>
        <b val="true"/>
        <sz val="10"/>
        <color rgb="FF082115"/>
        <rFont val="Noto Sans CJK SC"/>
        <family val="2"/>
      </rPr>
      <t xml:space="preserve">베드</t>
    </r>
  </si>
  <si>
    <r>
      <rPr>
        <b val="true"/>
        <sz val="10"/>
        <color rgb="FF082115"/>
        <rFont val="Noto Sans CJK SC"/>
        <family val="2"/>
      </rPr>
      <t xml:space="preserve">매뉴얼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근막이완</t>
    </r>
    <r>
      <rPr>
        <b val="true"/>
        <sz val="10"/>
        <color rgb="FF082115"/>
        <rFont val="맑은 고딕"/>
        <family val="0"/>
        <charset val="1"/>
      </rPr>
      <t xml:space="preserve">)</t>
    </r>
    <r>
      <rPr>
        <b val="true"/>
        <sz val="10"/>
        <color rgb="FF082115"/>
        <rFont val="Noto Sans CJK SC"/>
        <family val="2"/>
      </rPr>
      <t xml:space="preserve">실</t>
    </r>
  </si>
  <si>
    <t xml:space="preserve">도수치료실</t>
  </si>
  <si>
    <t xml:space="preserve">체외충격파실</t>
  </si>
  <si>
    <t xml:space="preserve">초음파실</t>
  </si>
  <si>
    <t xml:space="preserve">엑스레이실</t>
  </si>
  <si>
    <r>
      <rPr>
        <b val="true"/>
        <sz val="10"/>
        <color rgb="FF082115"/>
        <rFont val="맑은 고딕"/>
        <family val="0"/>
        <charset val="1"/>
      </rPr>
      <t xml:space="preserve">C-arm</t>
    </r>
    <r>
      <rPr>
        <b val="true"/>
        <sz val="10"/>
        <color rgb="FF082115"/>
        <rFont val="Noto Sans CJK SC"/>
        <family val="2"/>
      </rPr>
      <t xml:space="preserve">실</t>
    </r>
  </si>
  <si>
    <t xml:space="preserve">처치실</t>
  </si>
  <si>
    <t xml:space="preserve">상담실</t>
  </si>
  <si>
    <t xml:space="preserve">접수대</t>
  </si>
  <si>
    <t xml:space="preserve">데스크 자리 수</t>
  </si>
  <si>
    <t xml:space="preserve">탈의실 칸</t>
  </si>
  <si>
    <t xml:space="preserve">직원실</t>
  </si>
  <si>
    <t xml:space="preserve">색 범례</t>
  </si>
  <si>
    <t xml:space="preserve">직접 입력</t>
  </si>
  <si>
    <r>
      <rPr>
        <sz val="9"/>
        <color rgb="FF8A8A8A"/>
        <rFont val="Noto Sans CJK SC"/>
        <family val="2"/>
      </rPr>
      <t xml:space="preserve">노란 칸입니다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여기만 채우시면 됩니다</t>
    </r>
  </si>
  <si>
    <t xml:space="preserve">계산되는 칸</t>
  </si>
  <si>
    <r>
      <rPr>
        <sz val="9"/>
        <color rgb="FF8A8A8A"/>
        <rFont val="Noto Sans CJK SC"/>
        <family val="2"/>
      </rPr>
      <t xml:space="preserve">수식이 들어 있습니다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건드리지 마세요</t>
    </r>
  </si>
  <si>
    <t xml:space="preserve">발주할 것</t>
  </si>
  <si>
    <t xml:space="preserve">보유가 필요 수량보다 적으면 그 줄이 붉어집니다</t>
  </si>
  <si>
    <r>
      <rPr>
        <sz val="9"/>
        <color rgb="FF8A3A3A"/>
        <rFont val="Noto Sans CJK SC"/>
        <family val="2"/>
      </rPr>
      <t xml:space="preserve">방 개수 줄을 더하거나 지우면 비품표의 수량 수식이 어긋납니다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안 쓰는 방은 </t>
    </r>
    <r>
      <rPr>
        <sz val="9"/>
        <color rgb="FF8A3A3A"/>
        <rFont val="맑은 고딕"/>
        <family val="0"/>
        <charset val="1"/>
      </rPr>
      <t xml:space="preserve">0</t>
    </r>
    <r>
      <rPr>
        <sz val="9"/>
        <color rgb="FF8A3A3A"/>
        <rFont val="Noto Sans CJK SC"/>
        <family val="2"/>
      </rPr>
      <t xml:space="preserve">으로 두십시오</t>
    </r>
    <r>
      <rPr>
        <sz val="9"/>
        <color rgb="FF8A3A3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</si>
  <si>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노란 칸만 채우십시오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필요 수량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발주 수량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금액은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</si>
  <si>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No</t>
  </si>
  <si>
    <t xml:space="preserve">품명</t>
  </si>
  <si>
    <t xml:space="preserve">필요 수량</t>
  </si>
  <si>
    <t xml:space="preserve">현재 보유</t>
  </si>
  <si>
    <t xml:space="preserve">발주 수량</t>
  </si>
  <si>
    <t xml:space="preserve">단가</t>
  </si>
  <si>
    <t xml:space="preserve">발주 금액</t>
  </si>
  <si>
    <t xml:space="preserve">구매처</t>
  </si>
  <si>
    <t xml:space="preserve">상태</t>
  </si>
  <si>
    <r>
      <rPr>
        <b val="true"/>
        <sz val="9"/>
        <color rgb="FF1A1A1A"/>
        <rFont val="Noto Sans CJK SC"/>
        <family val="2"/>
      </rPr>
      <t xml:space="preserve">메모 </t>
    </r>
    <r>
      <rPr>
        <b val="true"/>
        <sz val="9"/>
        <color rgb="FF1A1A1A"/>
        <rFont val="맑은 고딕"/>
        <family val="0"/>
        <charset val="1"/>
      </rPr>
      <t xml:space="preserve">· </t>
    </r>
    <r>
      <rPr>
        <b val="true"/>
        <sz val="9"/>
        <color rgb="FF1A1A1A"/>
        <rFont val="Noto Sans CJK SC"/>
        <family val="2"/>
      </rPr>
      <t xml:space="preserve">수량 근거</t>
    </r>
  </si>
  <si>
    <t xml:space="preserve">펀치</t>
  </si>
  <si>
    <t xml:space="preserve">각종 서류들 보관 시 사용</t>
  </si>
  <si>
    <t xml:space="preserve">스템플러</t>
  </si>
  <si>
    <t xml:space="preserve">스템플러 심</t>
  </si>
  <si>
    <r>
      <rPr>
        <sz val="10"/>
        <color rgb="FF1A1A1A"/>
        <rFont val="맑은 고딕"/>
        <family val="0"/>
        <charset val="1"/>
      </rPr>
      <t xml:space="preserve">A4</t>
    </r>
    <r>
      <rPr>
        <sz val="10"/>
        <color rgb="FF1A1A1A"/>
        <rFont val="Noto Sans CJK SC"/>
        <family val="2"/>
      </rPr>
      <t xml:space="preserve">용지</t>
    </r>
  </si>
  <si>
    <t xml:space="preserve">5box</t>
  </si>
  <si>
    <r>
      <rPr>
        <sz val="10"/>
        <color rgb="FF1A1A1A"/>
        <rFont val="맑은 고딕"/>
        <family val="0"/>
        <charset val="1"/>
      </rPr>
      <t xml:space="preserve">A4</t>
    </r>
    <r>
      <rPr>
        <sz val="10"/>
        <color rgb="FF1A1A1A"/>
        <rFont val="Noto Sans CJK SC"/>
        <family val="2"/>
      </rPr>
      <t xml:space="preserve">스탠드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데스크용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</si>
  <si>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접수대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게시물용 여유</t>
    </r>
  </si>
  <si>
    <r>
      <rPr>
        <sz val="10"/>
        <color rgb="FF1A1A1A"/>
        <rFont val="Noto Sans CJK SC"/>
        <family val="2"/>
      </rPr>
      <t xml:space="preserve">클립보드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문진표용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</si>
  <si>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접수대 수</t>
  </si>
  <si>
    <t xml:space="preserve">결제서류 파일</t>
  </si>
  <si>
    <t xml:space="preserve">원장님 마감보고용</t>
  </si>
  <si>
    <t xml:space="preserve">연필꽂이</t>
  </si>
  <si>
    <r>
      <rPr>
        <sz val="9"/>
        <color rgb="FF8A8A8A"/>
        <rFont val="Noto Sans CJK SC"/>
        <family val="2"/>
      </rPr>
      <t xml:space="preserve">접수대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피티실</t>
    </r>
    <r>
      <rPr>
        <sz val="9"/>
        <color rgb="FF8A8A8A"/>
        <rFont val="맑은 고딕"/>
        <family val="0"/>
        <charset val="1"/>
      </rPr>
      <t xml:space="preserve">1 + </t>
    </r>
    <r>
      <rPr>
        <sz val="9"/>
        <color rgb="FF8A8A8A"/>
        <rFont val="Noto Sans CJK SC"/>
        <family val="2"/>
      </rPr>
      <t xml:space="preserve">진료실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상담실</t>
    </r>
  </si>
  <si>
    <r>
      <rPr>
        <sz val="10"/>
        <color rgb="FF1A1A1A"/>
        <rFont val="Noto Sans CJK SC"/>
        <family val="2"/>
      </rPr>
      <t xml:space="preserve">사업자도장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명판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</si>
  <si>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병원직인도장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원본대조필용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</si>
  <si>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원장님성함도장</t>
  </si>
  <si>
    <r>
      <rPr>
        <sz val="10"/>
        <color rgb="FF1A1A1A"/>
        <rFont val="Noto Sans CJK SC"/>
        <family val="2"/>
      </rPr>
      <t xml:space="preserve">물리치료도장</t>
    </r>
    <r>
      <rPr>
        <sz val="10"/>
        <color rgb="FF1A1A1A"/>
        <rFont val="맑은 고딕"/>
        <family val="0"/>
        <charset val="1"/>
      </rPr>
      <t xml:space="preserve">(C/S/E/P/A/M)</t>
    </r>
  </si>
  <si>
    <r>
      <rPr>
        <sz val="9"/>
        <color rgb="FF8A8A8A"/>
        <rFont val="Noto Sans CJK SC"/>
        <family val="2"/>
      </rPr>
      <t xml:space="preserve">선택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슬립지에 볼펜으로 적어서체크하면서도 가능</t>
    </r>
    <r>
      <rPr>
        <sz val="9"/>
        <color rgb="FF8A8A8A"/>
        <rFont val="맑은 고딕"/>
        <family val="0"/>
        <charset val="1"/>
      </rPr>
      <t xml:space="preserve">)</t>
    </r>
  </si>
  <si>
    <t xml:space="preserve">신환도장</t>
  </si>
  <si>
    <t xml:space="preserve">신환체크 확인용</t>
  </si>
  <si>
    <t xml:space="preserve">데스크 금고</t>
  </si>
  <si>
    <t xml:space="preserve">원장님과 상의 후 결정</t>
  </si>
  <si>
    <t xml:space="preserve">동전 정리기</t>
  </si>
  <si>
    <t xml:space="preserve">세절기</t>
  </si>
  <si>
    <r>
      <rPr>
        <sz val="10"/>
        <color rgb="FF1A1A1A"/>
        <rFont val="Noto Sans CJK SC"/>
        <family val="2"/>
      </rPr>
      <t xml:space="preserve">서류보관 파일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박스형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</si>
  <si>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원내보관서류들 정리</t>
  </si>
  <si>
    <r>
      <rPr>
        <sz val="10"/>
        <color rgb="FF1A1A1A"/>
        <rFont val="Noto Sans CJK SC"/>
        <family val="2"/>
      </rPr>
      <t xml:space="preserve">서류보관 파일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비닐용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</si>
  <si>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개설서류 등 중요서류 보관</t>
  </si>
  <si>
    <t xml:space="preserve">라벨기</t>
  </si>
  <si>
    <t xml:space="preserve">비품들 정리시 내용정리해서 깔끔하게 적기위해</t>
  </si>
  <si>
    <r>
      <rPr>
        <sz val="10"/>
        <color rgb="FF1A1A1A"/>
        <rFont val="Noto Sans CJK SC"/>
        <family val="2"/>
      </rPr>
      <t xml:space="preserve">전화기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유선</t>
    </r>
    <r>
      <rPr>
        <sz val="10"/>
        <color rgb="FF1A1A1A"/>
        <rFont val="맑은 고딕"/>
        <family val="0"/>
        <charset val="1"/>
      </rPr>
      <t xml:space="preserve">1+</t>
    </r>
    <r>
      <rPr>
        <sz val="10"/>
        <color rgb="FF1A1A1A"/>
        <rFont val="Noto Sans CJK SC"/>
        <family val="2"/>
      </rPr>
      <t xml:space="preserve">무선</t>
    </r>
    <r>
      <rPr>
        <sz val="10"/>
        <color rgb="FF1A1A1A"/>
        <rFont val="맑은 고딕"/>
        <family val="0"/>
        <charset val="1"/>
      </rPr>
      <t xml:space="preserve">1)</t>
    </r>
  </si>
  <si>
    <t xml:space="preserve">손소독제</t>
  </si>
  <si>
    <r>
      <rPr>
        <sz val="9"/>
        <color rgb="FF8A8A8A"/>
        <rFont val="Noto Sans CJK SC"/>
        <family val="2"/>
      </rPr>
      <t xml:space="preserve">접수대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진료실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피티실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처치실 배치</t>
    </r>
  </si>
  <si>
    <t xml:space="preserve">명함꽂이</t>
  </si>
  <si>
    <r>
      <rPr>
        <sz val="9"/>
        <color rgb="FF8A8A8A"/>
        <rFont val="Noto Sans CJK SC"/>
        <family val="2"/>
      </rPr>
      <t xml:space="preserve">접수대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피티데스크</t>
    </r>
    <r>
      <rPr>
        <sz val="9"/>
        <color rgb="FF8A8A8A"/>
        <rFont val="맑은 고딕"/>
        <family val="0"/>
        <charset val="1"/>
      </rPr>
      <t xml:space="preserve">1 + </t>
    </r>
    <r>
      <rPr>
        <sz val="9"/>
        <color rgb="FF8A8A8A"/>
        <rFont val="Noto Sans CJK SC"/>
        <family val="2"/>
      </rPr>
      <t xml:space="preserve">진료실</t>
    </r>
  </si>
  <si>
    <t xml:space="preserve">덴탈마스크</t>
  </si>
  <si>
    <t xml:space="preserve">약재기시 착용하고 진행하기위해</t>
  </si>
  <si>
    <t xml:space="preserve">프린터 토너</t>
  </si>
  <si>
    <t xml:space="preserve">프린터 종류 확인 후 구매 필요</t>
  </si>
  <si>
    <r>
      <rPr>
        <sz val="10"/>
        <color rgb="FF1A1A1A"/>
        <rFont val="Noto Sans CJK SC"/>
        <family val="2"/>
      </rPr>
      <t xml:space="preserve">리플렛 </t>
    </r>
    <r>
      <rPr>
        <sz val="10"/>
        <color rgb="FF1A1A1A"/>
        <rFont val="맑은 고딕"/>
        <family val="0"/>
        <charset val="1"/>
      </rPr>
      <t xml:space="preserve">3</t>
    </r>
    <r>
      <rPr>
        <sz val="10"/>
        <color rgb="FF1A1A1A"/>
        <rFont val="Noto Sans CJK SC"/>
        <family val="2"/>
      </rPr>
      <t xml:space="preserve">단꽂이</t>
    </r>
  </si>
  <si>
    <t xml:space="preserve">접수대옆공간 또는 정수기쪽 운동리플렛들 꼽기</t>
  </si>
  <si>
    <t xml:space="preserve">박스테이프</t>
  </si>
  <si>
    <t xml:space="preserve">박스테이프 디스펜서</t>
  </si>
  <si>
    <t xml:space="preserve">명함집</t>
  </si>
  <si>
    <t xml:space="preserve">병원 개원 시 필요 명함들 보관</t>
  </si>
  <si>
    <r>
      <rPr>
        <sz val="10"/>
        <color rgb="FF1A1A1A"/>
        <rFont val="Noto Sans CJK SC"/>
        <family val="2"/>
      </rPr>
      <t xml:space="preserve">체온계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데스크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</si>
  <si>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큰휴지통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대기실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피티실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씨암실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처치실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직원실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정수기용 등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</si>
  <si>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병원출근해서 개수파악 하여 주문</t>
  </si>
  <si>
    <r>
      <rPr>
        <sz val="10"/>
        <color rgb="FF1A1A1A"/>
        <rFont val="Noto Sans CJK SC"/>
        <family val="2"/>
      </rPr>
      <t xml:space="preserve">중간휴지통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데스크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상담실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엑스레이실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매뉴얼실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도수실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충격파실 등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</si>
  <si>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현장 확인 후 결정</t>
  </si>
  <si>
    <t xml:space="preserve">진료실 휴지통</t>
  </si>
  <si>
    <t xml:space="preserve">진료실 수</t>
  </si>
  <si>
    <r>
      <rPr>
        <sz val="10"/>
        <color rgb="FF1A1A1A"/>
        <rFont val="Noto Sans CJK SC"/>
        <family val="2"/>
      </rPr>
      <t xml:space="preserve">건전지 </t>
    </r>
    <r>
      <rPr>
        <sz val="10"/>
        <color rgb="FF1A1A1A"/>
        <rFont val="맑은 고딕"/>
        <family val="0"/>
        <charset val="1"/>
      </rPr>
      <t xml:space="preserve">AAA</t>
    </r>
  </si>
  <si>
    <r>
      <rPr>
        <sz val="10"/>
        <color rgb="FF1A1A1A"/>
        <rFont val="Noto Sans CJK SC"/>
        <family val="2"/>
      </rPr>
      <t xml:space="preserve">건전지 </t>
    </r>
    <r>
      <rPr>
        <sz val="10"/>
        <color rgb="FF1A1A1A"/>
        <rFont val="맑은 고딕"/>
        <family val="0"/>
        <charset val="1"/>
      </rPr>
      <t xml:space="preserve">AA</t>
    </r>
  </si>
  <si>
    <t xml:space="preserve">호출벨 세트</t>
  </si>
  <si>
    <r>
      <rPr>
        <sz val="9"/>
        <color rgb="FF8A8A8A"/>
        <rFont val="Noto Sans CJK SC"/>
        <family val="2"/>
      </rPr>
      <t xml:space="preserve">모달베드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아쿠아</t>
    </r>
  </si>
  <si>
    <r>
      <rPr>
        <sz val="10"/>
        <color rgb="FF1A1A1A"/>
        <rFont val="Noto Sans CJK SC"/>
        <family val="2"/>
      </rPr>
      <t xml:space="preserve">슬립지 끈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실리콘마감처리된거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</si>
  <si>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슬립지</t>
    </r>
    <r>
      <rPr>
        <sz val="9"/>
        <color rgb="FF8A8A8A"/>
        <rFont val="맑은 고딕"/>
        <family val="0"/>
        <charset val="1"/>
      </rPr>
      <t xml:space="preserve">,</t>
    </r>
    <r>
      <rPr>
        <sz val="9"/>
        <color rgb="FF8A8A8A"/>
        <rFont val="Noto Sans CJK SC"/>
        <family val="2"/>
      </rPr>
      <t xml:space="preserve">초진차트 등 서류 보관시 끈으로 진행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</si>
  <si>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모니터 화면보호필름</t>
    </r>
    <r>
      <rPr>
        <sz val="10"/>
        <color rgb="FF1A1A1A"/>
        <rFont val="맑은 고딕"/>
        <family val="0"/>
        <charset val="1"/>
      </rPr>
      <t xml:space="preserve">(24</t>
    </r>
    <r>
      <rPr>
        <sz val="10"/>
        <color rgb="FF1A1A1A"/>
        <rFont val="Noto Sans CJK SC"/>
        <family val="2"/>
      </rPr>
      <t xml:space="preserve">인치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</si>
  <si>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진료실 </t>
    </r>
    <r>
      <rPr>
        <sz val="9"/>
        <color rgb="FF8A8A8A"/>
        <rFont val="맑은 고딕"/>
        <family val="0"/>
        <charset val="1"/>
      </rPr>
      <t xml:space="preserve">/ </t>
    </r>
    <r>
      <rPr>
        <sz val="9"/>
        <color rgb="FF8A8A8A"/>
        <rFont val="Noto Sans CJK SC"/>
        <family val="2"/>
      </rPr>
      <t xml:space="preserve">접수대 </t>
    </r>
    <r>
      <rPr>
        <sz val="9"/>
        <color rgb="FF8A8A8A"/>
        <rFont val="맑은 고딕"/>
        <family val="0"/>
        <charset val="1"/>
      </rPr>
      <t xml:space="preserve">/ </t>
    </r>
    <r>
      <rPr>
        <sz val="9"/>
        <color rgb="FF8A8A8A"/>
        <rFont val="Noto Sans CJK SC"/>
        <family val="2"/>
      </rPr>
      <t xml:space="preserve">피티데스크 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컴퓨터 댓수 확인수 주문</t>
    </r>
    <r>
      <rPr>
        <sz val="9"/>
        <color rgb="FF8A8A8A"/>
        <rFont val="맑은 고딕"/>
        <family val="0"/>
        <charset val="1"/>
      </rPr>
      <t xml:space="preserve">)</t>
    </r>
  </si>
  <si>
    <t xml:space="preserve">수동공구세트</t>
  </si>
  <si>
    <t xml:space="preserve">조립 및 분해 위해 구비</t>
  </si>
  <si>
    <t xml:space="preserve">전동드릴세트</t>
  </si>
  <si>
    <r>
      <rPr>
        <sz val="10"/>
        <color rgb="FF1A1A1A"/>
        <rFont val="Noto Sans CJK SC"/>
        <family val="2"/>
      </rPr>
      <t xml:space="preserve">멀티탭 </t>
    </r>
    <r>
      <rPr>
        <sz val="10"/>
        <color rgb="FF1A1A1A"/>
        <rFont val="맑은 고딕"/>
        <family val="0"/>
        <charset val="1"/>
      </rPr>
      <t xml:space="preserve">3</t>
    </r>
    <r>
      <rPr>
        <sz val="10"/>
        <color rgb="FF1A1A1A"/>
        <rFont val="Noto Sans CJK SC"/>
        <family val="2"/>
      </rPr>
      <t xml:space="preserve">구 </t>
    </r>
    <r>
      <rPr>
        <sz val="10"/>
        <color rgb="FF1A1A1A"/>
        <rFont val="맑은 고딕"/>
        <family val="0"/>
        <charset val="1"/>
      </rPr>
      <t xml:space="preserve">3m</t>
    </r>
  </si>
  <si>
    <r>
      <rPr>
        <sz val="9"/>
        <color rgb="FF8A8A8A"/>
        <rFont val="Noto Sans CJK SC"/>
        <family val="2"/>
      </rPr>
      <t xml:space="preserve">추후 상황보고 개수파악 하여 주문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필요시 고전압용으로</t>
    </r>
    <r>
      <rPr>
        <sz val="9"/>
        <color rgb="FF8A8A8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</si>
  <si>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멀티탭 </t>
    </r>
    <r>
      <rPr>
        <sz val="10"/>
        <color rgb="FF1A1A1A"/>
        <rFont val="맑은 고딕"/>
        <family val="0"/>
        <charset val="1"/>
      </rPr>
      <t xml:space="preserve">5</t>
    </r>
    <r>
      <rPr>
        <sz val="10"/>
        <color rgb="FF1A1A1A"/>
        <rFont val="Noto Sans CJK SC"/>
        <family val="2"/>
      </rPr>
      <t xml:space="preserve">구 </t>
    </r>
    <r>
      <rPr>
        <sz val="10"/>
        <color rgb="FF1A1A1A"/>
        <rFont val="맑은 고딕"/>
        <family val="0"/>
        <charset val="1"/>
      </rPr>
      <t xml:space="preserve">3m</t>
    </r>
  </si>
  <si>
    <r>
      <rPr>
        <sz val="10"/>
        <color rgb="FF1A1A1A"/>
        <rFont val="Noto Sans CJK SC"/>
        <family val="2"/>
      </rPr>
      <t xml:space="preserve">커피정리함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정수기옆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</si>
  <si>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폰충전기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정수기옆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</si>
  <si>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종이컵 버리는 디스펜서</t>
  </si>
  <si>
    <r>
      <rPr>
        <sz val="10"/>
        <color rgb="FF1A1A1A"/>
        <rFont val="Noto Sans CJK SC"/>
        <family val="2"/>
      </rPr>
      <t xml:space="preserve">믹스커피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블랙커피</t>
    </r>
  </si>
  <si>
    <r>
      <rPr>
        <sz val="9"/>
        <color rgb="FF8A8A8A"/>
        <rFont val="Noto Sans CJK SC"/>
        <family val="2"/>
      </rPr>
      <t xml:space="preserve">각 </t>
    </r>
    <r>
      <rPr>
        <sz val="9"/>
        <color rgb="FF8A8A8A"/>
        <rFont val="맑은 고딕"/>
        <family val="0"/>
        <charset val="1"/>
      </rPr>
      <t xml:space="preserve">1</t>
    </r>
    <r>
      <rPr>
        <sz val="9"/>
        <color rgb="FF8A8A8A"/>
        <rFont val="Noto Sans CJK SC"/>
        <family val="2"/>
      </rPr>
      <t xml:space="preserve">개씩</t>
    </r>
  </si>
  <si>
    <r>
      <rPr>
        <sz val="10"/>
        <color rgb="FF1A1A1A"/>
        <rFont val="Noto Sans CJK SC"/>
        <family val="2"/>
      </rPr>
      <t xml:space="preserve">차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둥글레차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녹차 등 세트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</si>
  <si>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물티슈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원내사용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</si>
  <si>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두루마리휴지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원내사용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</si>
  <si>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손코팅지</t>
  </si>
  <si>
    <r>
      <rPr>
        <sz val="9"/>
        <color rgb="FF8A8A8A"/>
        <rFont val="Noto Sans CJK SC"/>
        <family val="2"/>
      </rPr>
      <t xml:space="preserve">멸균기</t>
    </r>
    <r>
      <rPr>
        <sz val="9"/>
        <color rgb="FF8A8A8A"/>
        <rFont val="맑은 고딕"/>
        <family val="0"/>
        <charset val="1"/>
      </rPr>
      <t xml:space="preserve">,</t>
    </r>
    <r>
      <rPr>
        <sz val="9"/>
        <color rgb="FF8A8A8A"/>
        <rFont val="Noto Sans CJK SC"/>
        <family val="2"/>
      </rPr>
      <t xml:space="preserve">소독기 등 관리지침 세팅 및 간단손코팅위해</t>
    </r>
  </si>
  <si>
    <r>
      <rPr>
        <sz val="10"/>
        <color rgb="FF1A1A1A"/>
        <rFont val="Noto Sans CJK SC"/>
        <family val="2"/>
      </rPr>
      <t xml:space="preserve">메모홀더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피티실</t>
    </r>
    <r>
      <rPr>
        <sz val="10"/>
        <color rgb="FF1A1A1A"/>
        <rFont val="맑은 고딕"/>
        <family val="0"/>
        <charset val="1"/>
      </rPr>
      <t xml:space="preserve">,</t>
    </r>
    <r>
      <rPr>
        <sz val="10"/>
        <color rgb="FF1A1A1A"/>
        <rFont val="Noto Sans CJK SC"/>
        <family val="2"/>
      </rPr>
      <t xml:space="preserve">처치실 등등</t>
    </r>
    <r>
      <rPr>
        <sz val="10"/>
        <color rgb="FF1A1A1A"/>
        <rFont val="맑은 고딕"/>
        <family val="0"/>
        <charset val="1"/>
      </rPr>
      <t xml:space="preserve">) </t>
    </r>
    <r>
      <rPr>
        <sz val="10"/>
        <color rgb="FF1A1A1A"/>
        <rFont val="Noto Sans CJK SC"/>
        <family val="2"/>
      </rPr>
      <t xml:space="preserve">중</t>
    </r>
  </si>
  <si>
    <t xml:space="preserve">슬립지 필요한 곳 전부</t>
  </si>
  <si>
    <r>
      <rPr>
        <sz val="10"/>
        <color rgb="FF1A1A1A"/>
        <rFont val="Noto Sans CJK SC"/>
        <family val="2"/>
      </rPr>
      <t xml:space="preserve">니들통</t>
    </r>
    <r>
      <rPr>
        <sz val="10"/>
        <color rgb="FF1A1A1A"/>
        <rFont val="맑은 고딕"/>
        <family val="0"/>
        <charset val="1"/>
      </rPr>
      <t xml:space="preserve">(5~6</t>
    </r>
    <r>
      <rPr>
        <sz val="10"/>
        <color rgb="FF1A1A1A"/>
        <rFont val="Noto Sans CJK SC"/>
        <family val="2"/>
      </rPr>
      <t xml:space="preserve">칸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</si>
  <si>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니들 분류해놓고 뽑아쓰기위해</t>
  </si>
  <si>
    <t xml:space="preserve">안면 쿠션</t>
  </si>
  <si>
    <r>
      <rPr>
        <sz val="9"/>
        <color rgb="FF8A8A8A"/>
        <rFont val="Noto Sans CJK SC"/>
        <family val="2"/>
      </rPr>
      <t xml:space="preserve">수기치료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도수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세탁 여유분 </t>
    </r>
    <r>
      <rPr>
        <sz val="9"/>
        <color rgb="FF8A8A8A"/>
        <rFont val="맑은 고딕"/>
        <family val="0"/>
        <charset val="1"/>
      </rPr>
      <t xml:space="preserve">×2</t>
    </r>
  </si>
  <si>
    <t xml:space="preserve">페이스커버</t>
  </si>
  <si>
    <r>
      <rPr>
        <b val="true"/>
        <sz val="10"/>
        <color rgb="FF1F3864"/>
        <rFont val="맑은 고딕"/>
        <family val="0"/>
        <charset val="1"/>
      </rPr>
      <t xml:space="preserve">10</t>
    </r>
    <r>
      <rPr>
        <b val="true"/>
        <sz val="10"/>
        <color rgb="FF1F3864"/>
        <rFont val="Noto Sans CJK SC"/>
        <family val="2"/>
      </rPr>
      <t xml:space="preserve">묶음</t>
    </r>
  </si>
  <si>
    <r>
      <rPr>
        <sz val="9"/>
        <color rgb="FF8A8A8A"/>
        <rFont val="Noto Sans CJK SC"/>
        <family val="2"/>
      </rPr>
      <t xml:space="preserve">수기치료</t>
    </r>
    <r>
      <rPr>
        <sz val="9"/>
        <color rgb="FF8A8A8A"/>
        <rFont val="맑은 고딕"/>
        <family val="0"/>
        <charset val="1"/>
      </rPr>
      <t xml:space="preserve">, c-arm </t>
    </r>
    <r>
      <rPr>
        <sz val="9"/>
        <color rgb="FF8A8A8A"/>
        <rFont val="Noto Sans CJK SC"/>
        <family val="2"/>
      </rPr>
      <t xml:space="preserve">시 엎드리실때 일회용커버</t>
    </r>
  </si>
  <si>
    <r>
      <rPr>
        <sz val="10"/>
        <color rgb="FF1A1A1A"/>
        <rFont val="Noto Sans CJK SC"/>
        <family val="2"/>
      </rPr>
      <t xml:space="preserve">환자복 </t>
    </r>
    <r>
      <rPr>
        <sz val="10"/>
        <color rgb="FF1A1A1A"/>
        <rFont val="맑은 고딕"/>
        <family val="0"/>
        <charset val="1"/>
      </rPr>
      <t xml:space="preserve">XXL </t>
    </r>
    <r>
      <rPr>
        <sz val="10"/>
        <color rgb="FF1A1A1A"/>
        <rFont val="Noto Sans CJK SC"/>
        <family val="2"/>
      </rPr>
      <t xml:space="preserve">남</t>
    </r>
  </si>
  <si>
    <r>
      <rPr>
        <sz val="10"/>
        <color rgb="FF1A1A1A"/>
        <rFont val="Noto Sans CJK SC"/>
        <family val="2"/>
      </rPr>
      <t xml:space="preserve">환자복 </t>
    </r>
    <r>
      <rPr>
        <sz val="10"/>
        <color rgb="FF1A1A1A"/>
        <rFont val="맑은 고딕"/>
        <family val="0"/>
        <charset val="1"/>
      </rPr>
      <t xml:space="preserve">XL </t>
    </r>
    <r>
      <rPr>
        <sz val="10"/>
        <color rgb="FF1A1A1A"/>
        <rFont val="Noto Sans CJK SC"/>
        <family val="2"/>
      </rPr>
      <t xml:space="preserve">남</t>
    </r>
  </si>
  <si>
    <r>
      <rPr>
        <sz val="10"/>
        <color rgb="FF1A1A1A"/>
        <rFont val="Noto Sans CJK SC"/>
        <family val="2"/>
      </rPr>
      <t xml:space="preserve">환자복 </t>
    </r>
    <r>
      <rPr>
        <sz val="10"/>
        <color rgb="FF1A1A1A"/>
        <rFont val="맑은 고딕"/>
        <family val="0"/>
        <charset val="1"/>
      </rPr>
      <t xml:space="preserve">L </t>
    </r>
    <r>
      <rPr>
        <sz val="10"/>
        <color rgb="FF1A1A1A"/>
        <rFont val="Noto Sans CJK SC"/>
        <family val="2"/>
      </rPr>
      <t xml:space="preserve">여</t>
    </r>
  </si>
  <si>
    <r>
      <rPr>
        <sz val="10"/>
        <color rgb="FF1A1A1A"/>
        <rFont val="Noto Sans CJK SC"/>
        <family val="2"/>
      </rPr>
      <t xml:space="preserve">환자복 </t>
    </r>
    <r>
      <rPr>
        <sz val="10"/>
        <color rgb="FF1A1A1A"/>
        <rFont val="맑은 고딕"/>
        <family val="0"/>
        <charset val="1"/>
      </rPr>
      <t xml:space="preserve">M </t>
    </r>
    <r>
      <rPr>
        <sz val="10"/>
        <color rgb="FF1A1A1A"/>
        <rFont val="Noto Sans CJK SC"/>
        <family val="2"/>
      </rPr>
      <t xml:space="preserve">여</t>
    </r>
  </si>
  <si>
    <r>
      <rPr>
        <sz val="10"/>
        <color rgb="FF1A1A1A"/>
        <rFont val="Noto Sans CJK SC"/>
        <family val="2"/>
      </rPr>
      <t xml:space="preserve">탈의실용 옷걸이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탈의실 칸당 </t>
    </r>
    <r>
      <rPr>
        <sz val="10"/>
        <color rgb="FF1A1A1A"/>
        <rFont val="맑은 고딕"/>
        <family val="0"/>
        <charset val="1"/>
      </rPr>
      <t xml:space="preserve">2</t>
    </r>
    <r>
      <rPr>
        <sz val="10"/>
        <color rgb="FF1A1A1A"/>
        <rFont val="Noto Sans CJK SC"/>
        <family val="2"/>
      </rPr>
      <t xml:space="preserve">개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</si>
  <si>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칸당 </t>
    </r>
    <r>
      <rPr>
        <sz val="9"/>
        <color rgb="FF8A8A8A"/>
        <rFont val="맑은 고딕"/>
        <family val="0"/>
        <charset val="1"/>
      </rPr>
      <t xml:space="preserve">2</t>
    </r>
    <r>
      <rPr>
        <sz val="9"/>
        <color rgb="FF8A8A8A"/>
        <rFont val="Noto Sans CJK SC"/>
        <family val="2"/>
      </rPr>
      <t xml:space="preserve">개</t>
    </r>
  </si>
  <si>
    <t xml:space="preserve">일반수건</t>
  </si>
  <si>
    <t xml:space="preserve">20~30</t>
  </si>
  <si>
    <r>
      <rPr>
        <sz val="9"/>
        <color rgb="FF8A8A8A"/>
        <rFont val="Noto Sans CJK SC"/>
        <family val="2"/>
      </rPr>
      <t xml:space="preserve">진료실 손닦는수건 및 직원실 수건 </t>
    </r>
    <r>
      <rPr>
        <sz val="9"/>
        <color rgb="FF8A8A8A"/>
        <rFont val="맑은 고딕"/>
        <family val="0"/>
        <charset val="1"/>
      </rPr>
      <t xml:space="preserve">/ </t>
    </r>
    <r>
      <rPr>
        <sz val="9"/>
        <color rgb="FF8A8A8A"/>
        <rFont val="Noto Sans CJK SC"/>
        <family val="2"/>
      </rPr>
      <t xml:space="preserve">세탁하여 사용</t>
    </r>
  </si>
  <si>
    <r>
      <rPr>
        <sz val="10"/>
        <color rgb="FF1A1A1A"/>
        <rFont val="Noto Sans CJK SC"/>
        <family val="2"/>
      </rPr>
      <t xml:space="preserve">물리치료실 장수건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세로</t>
    </r>
    <r>
      <rPr>
        <sz val="10"/>
        <color rgb="FF1A1A1A"/>
        <rFont val="맑은 고딕"/>
        <family val="0"/>
        <charset val="1"/>
      </rPr>
      <t xml:space="preserve">1M </t>
    </r>
    <r>
      <rPr>
        <sz val="10"/>
        <color rgb="FF1A1A1A"/>
        <rFont val="Noto Sans CJK SC"/>
        <family val="2"/>
      </rPr>
      <t xml:space="preserve">이상</t>
    </r>
    <r>
      <rPr>
        <sz val="10"/>
        <color rgb="FF1A1A1A"/>
        <rFont val="맑은 고딕"/>
        <family val="0"/>
        <charset val="1"/>
      </rPr>
      <t xml:space="preserve">)PT</t>
    </r>
    <r>
      <rPr>
        <sz val="10"/>
        <color rgb="FF1A1A1A"/>
        <rFont val="Noto Sans CJK SC"/>
        <family val="2"/>
      </rPr>
      <t xml:space="preserve">실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도수실</t>
    </r>
  </si>
  <si>
    <r>
      <rPr>
        <sz val="9"/>
        <color rgb="FF8A8A8A"/>
        <rFont val="Noto Sans CJK SC"/>
        <family val="2"/>
      </rPr>
      <t xml:space="preserve">모달베드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수기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도수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여유</t>
    </r>
  </si>
  <si>
    <r>
      <rPr>
        <sz val="10"/>
        <color rgb="FF1A1A1A"/>
        <rFont val="Noto Sans CJK SC"/>
        <family val="2"/>
      </rPr>
      <t xml:space="preserve">옷바구니 </t>
    </r>
    <r>
      <rPr>
        <sz val="10"/>
        <color rgb="FF1A1A1A"/>
        <rFont val="맑은 고딕"/>
        <family val="0"/>
        <charset val="1"/>
      </rPr>
      <t xml:space="preserve">- </t>
    </r>
    <r>
      <rPr>
        <sz val="10"/>
        <color rgb="FF1A1A1A"/>
        <rFont val="Noto Sans CJK SC"/>
        <family val="2"/>
      </rPr>
      <t xml:space="preserve">멀티바스캣</t>
    </r>
    <r>
      <rPr>
        <sz val="10"/>
        <color rgb="FF1A1A1A"/>
        <rFont val="맑은 고딕"/>
        <family val="0"/>
        <charset val="1"/>
      </rPr>
      <t xml:space="preserve">80L (</t>
    </r>
    <r>
      <rPr>
        <sz val="10"/>
        <color rgb="FF1A1A1A"/>
        <rFont val="Noto Sans CJK SC"/>
        <family val="2"/>
      </rPr>
      <t xml:space="preserve">환자분들 짐 내려놓는용도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</si>
  <si>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환자가 짐을 내려놓는 자리마다 하나씩</t>
  </si>
  <si>
    <r>
      <rPr>
        <sz val="10"/>
        <color rgb="FF1A1A1A"/>
        <rFont val="Noto Sans CJK SC"/>
        <family val="2"/>
      </rPr>
      <t xml:space="preserve">의료폐기물뚜껑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초록색</t>
    </r>
    <r>
      <rPr>
        <sz val="10"/>
        <color rgb="FF1A1A1A"/>
        <rFont val="맑은 고딕"/>
        <family val="0"/>
        <charset val="1"/>
      </rPr>
      <t xml:space="preserve">) - </t>
    </r>
    <r>
      <rPr>
        <sz val="10"/>
        <color rgb="FF1A1A1A"/>
        <rFont val="Noto Sans CJK SC"/>
        <family val="2"/>
      </rPr>
      <t xml:space="preserve">박스 쓰는 개수만큼</t>
    </r>
  </si>
  <si>
    <t xml:space="preserve">보건소 실사시 점검 사항</t>
  </si>
  <si>
    <t xml:space="preserve">우산꽂이</t>
  </si>
  <si>
    <t xml:space="preserve">입구에 배치</t>
  </si>
  <si>
    <t xml:space="preserve">병원 입구 현관매트</t>
  </si>
  <si>
    <r>
      <rPr>
        <sz val="9"/>
        <color rgb="FF8A8A8A"/>
        <rFont val="Noto Sans CJK SC"/>
        <family val="2"/>
      </rPr>
      <t xml:space="preserve">사이즈 체크 후 큰사이즈로 진행</t>
    </r>
    <r>
      <rPr>
        <sz val="9"/>
        <color rgb="FF8A8A8A"/>
        <rFont val="맑은 고딕"/>
        <family val="0"/>
        <charset val="1"/>
      </rPr>
      <t xml:space="preserve">. / </t>
    </r>
    <r>
      <rPr>
        <sz val="9"/>
        <color rgb="FF8A8A8A"/>
        <rFont val="Noto Sans CJK SC"/>
        <family val="2"/>
      </rPr>
      <t xml:space="preserve">비오는날</t>
    </r>
    <r>
      <rPr>
        <sz val="9"/>
        <color rgb="FF8A8A8A"/>
        <rFont val="맑은 고딕"/>
        <family val="0"/>
        <charset val="1"/>
      </rPr>
      <t xml:space="preserve">,</t>
    </r>
    <r>
      <rPr>
        <sz val="9"/>
        <color rgb="FF8A8A8A"/>
        <rFont val="Noto Sans CJK SC"/>
        <family val="2"/>
      </rPr>
      <t xml:space="preserve">눈오는날 미끄럼방지</t>
    </r>
  </si>
  <si>
    <r>
      <rPr>
        <sz val="10"/>
        <color rgb="FF1A1A1A"/>
        <rFont val="Noto Sans CJK SC"/>
        <family val="2"/>
      </rPr>
      <t xml:space="preserve">사이니지용 </t>
    </r>
    <r>
      <rPr>
        <sz val="10"/>
        <color rgb="FF1A1A1A"/>
        <rFont val="맑은 고딕"/>
        <family val="0"/>
        <charset val="1"/>
      </rPr>
      <t xml:space="preserve">USB (</t>
    </r>
    <r>
      <rPr>
        <sz val="10"/>
        <color rgb="FF1A1A1A"/>
        <rFont val="Noto Sans CJK SC"/>
        <family val="2"/>
      </rPr>
      <t xml:space="preserve">사이니지</t>
    </r>
    <r>
      <rPr>
        <sz val="10"/>
        <color rgb="FF1A1A1A"/>
        <rFont val="맑은 고딕"/>
        <family val="0"/>
        <charset val="1"/>
      </rPr>
      <t xml:space="preserve">TV </t>
    </r>
    <r>
      <rPr>
        <sz val="10"/>
        <color rgb="FF1A1A1A"/>
        <rFont val="Noto Sans CJK SC"/>
        <family val="2"/>
      </rPr>
      <t xml:space="preserve">개수에 맞춰서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</si>
  <si>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홍보영상 틀 사이니지 개수 맞춰서 진행 </t>
    </r>
    <r>
      <rPr>
        <sz val="9"/>
        <color rgb="FF8A8A8A"/>
        <rFont val="맑은 고딕"/>
        <family val="0"/>
        <charset val="1"/>
      </rPr>
      <t xml:space="preserve">- </t>
    </r>
    <r>
      <rPr>
        <sz val="9"/>
        <color rgb="FF8A8A8A"/>
        <rFont val="Noto Sans CJK SC"/>
        <family val="2"/>
      </rPr>
      <t xml:space="preserve">다이소</t>
    </r>
  </si>
  <si>
    <r>
      <rPr>
        <sz val="10"/>
        <color rgb="FF1A1A1A"/>
        <rFont val="맑은 고딕"/>
        <family val="0"/>
        <charset val="1"/>
      </rPr>
      <t xml:space="preserve">CD(</t>
    </r>
    <r>
      <rPr>
        <sz val="10"/>
        <color rgb="FF1A1A1A"/>
        <rFont val="Noto Sans CJK SC"/>
        <family val="2"/>
      </rPr>
      <t xml:space="preserve">환자분 </t>
    </r>
    <r>
      <rPr>
        <sz val="10"/>
        <color rgb="FF1A1A1A"/>
        <rFont val="맑은 고딕"/>
        <family val="0"/>
        <charset val="1"/>
      </rPr>
      <t xml:space="preserve">CD</t>
    </r>
    <r>
      <rPr>
        <sz val="10"/>
        <color rgb="FF1A1A1A"/>
        <rFont val="Noto Sans CJK SC"/>
        <family val="2"/>
      </rPr>
      <t xml:space="preserve">복사용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</si>
  <si>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공 </t>
    </r>
    <r>
      <rPr>
        <sz val="9"/>
        <color rgb="FF8A8A8A"/>
        <rFont val="맑은 고딕"/>
        <family val="0"/>
        <charset val="1"/>
      </rPr>
      <t xml:space="preserve">CD 100</t>
    </r>
    <r>
      <rPr>
        <sz val="9"/>
        <color rgb="FF8A8A8A"/>
        <rFont val="Noto Sans CJK SC"/>
        <family val="2"/>
      </rPr>
      <t xml:space="preserve">장</t>
    </r>
  </si>
  <si>
    <r>
      <rPr>
        <sz val="10"/>
        <color rgb="FF1A1A1A"/>
        <rFont val="맑은 고딕"/>
        <family val="0"/>
        <charset val="1"/>
      </rPr>
      <t xml:space="preserve">CD</t>
    </r>
    <r>
      <rPr>
        <sz val="10"/>
        <color rgb="FF1A1A1A"/>
        <rFont val="Noto Sans CJK SC"/>
        <family val="2"/>
      </rPr>
      <t xml:space="preserve">케이스</t>
    </r>
  </si>
  <si>
    <r>
      <rPr>
        <sz val="9"/>
        <color rgb="FF8A8A8A"/>
        <rFont val="맑은 고딕"/>
        <family val="0"/>
        <charset val="1"/>
      </rPr>
      <t xml:space="preserve">cd</t>
    </r>
    <r>
      <rPr>
        <sz val="9"/>
        <color rgb="FF8A8A8A"/>
        <rFont val="Noto Sans CJK SC"/>
        <family val="2"/>
      </rPr>
      <t xml:space="preserve">케이스 </t>
    </r>
    <r>
      <rPr>
        <sz val="9"/>
        <color rgb="FF8A8A8A"/>
        <rFont val="맑은 고딕"/>
        <family val="0"/>
        <charset val="1"/>
      </rPr>
      <t xml:space="preserve">100</t>
    </r>
    <r>
      <rPr>
        <sz val="9"/>
        <color rgb="FF8A8A8A"/>
        <rFont val="Noto Sans CJK SC"/>
        <family val="2"/>
      </rPr>
      <t xml:space="preserve">개</t>
    </r>
  </si>
  <si>
    <t xml:space="preserve">초음파 겔</t>
  </si>
  <si>
    <t xml:space="preserve">개원 후 추가로 구매</t>
  </si>
  <si>
    <t xml:space="preserve">초음파 겔 통</t>
  </si>
  <si>
    <r>
      <rPr>
        <sz val="10"/>
        <color rgb="FF1A1A1A"/>
        <rFont val="Noto Sans CJK SC"/>
        <family val="2"/>
      </rPr>
      <t xml:space="preserve">싱크대 물막이 </t>
    </r>
    <r>
      <rPr>
        <sz val="10"/>
        <color rgb="FF1A1A1A"/>
        <rFont val="맑은 고딕"/>
        <family val="0"/>
        <charset val="1"/>
      </rPr>
      <t xml:space="preserve">50cm</t>
    </r>
  </si>
  <si>
    <r>
      <rPr>
        <b val="true"/>
        <sz val="10"/>
        <color rgb="FF1F3864"/>
        <rFont val="Noto Sans CJK SC"/>
        <family val="2"/>
      </rPr>
      <t xml:space="preserve">택</t>
    </r>
    <r>
      <rPr>
        <b val="true"/>
        <sz val="10"/>
        <color rgb="FF1F3864"/>
        <rFont val="맑은 고딕"/>
        <family val="0"/>
        <charset val="1"/>
      </rPr>
      <t xml:space="preserve">1</t>
    </r>
  </si>
  <si>
    <t xml:space="preserve">직원실 설거지시 유니폼에 물많이 튀어서 보기안좋아서 설치</t>
  </si>
  <si>
    <t xml:space="preserve">세탁세제</t>
  </si>
  <si>
    <t xml:space="preserve">세탁 섬유유연제</t>
  </si>
  <si>
    <t xml:space="preserve">핸드워시 리필용</t>
  </si>
  <si>
    <r>
      <rPr>
        <sz val="10"/>
        <color rgb="FF1A1A1A"/>
        <rFont val="Noto Sans CJK SC"/>
        <family val="2"/>
      </rPr>
      <t xml:space="preserve">의료용 카트 </t>
    </r>
    <r>
      <rPr>
        <sz val="10"/>
        <color rgb="FF1A1A1A"/>
        <rFont val="맑은 고딕"/>
        <family val="0"/>
        <charset val="1"/>
      </rPr>
      <t xml:space="preserve">2</t>
    </r>
    <r>
      <rPr>
        <sz val="10"/>
        <color rgb="FF1A1A1A"/>
        <rFont val="Noto Sans CJK SC"/>
        <family val="2"/>
      </rPr>
      <t xml:space="preserve">단 서랍</t>
    </r>
    <r>
      <rPr>
        <sz val="10"/>
        <color rgb="FF1A1A1A"/>
        <rFont val="맑은 고딕"/>
        <family val="0"/>
        <charset val="1"/>
      </rPr>
      <t xml:space="preserve">x</t>
    </r>
  </si>
  <si>
    <r>
      <rPr>
        <sz val="9"/>
        <color rgb="FF8A8A8A"/>
        <rFont val="Noto Sans CJK SC"/>
        <family val="2"/>
      </rPr>
      <t xml:space="preserve">씨암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직원실</t>
    </r>
    <r>
      <rPr>
        <sz val="9"/>
        <color rgb="FF8A8A8A"/>
        <rFont val="맑은 고딕"/>
        <family val="0"/>
        <charset val="1"/>
      </rPr>
      <t xml:space="preserve">1</t>
    </r>
  </si>
  <si>
    <r>
      <rPr>
        <sz val="10"/>
        <color rgb="FF1A1A1A"/>
        <rFont val="Noto Sans CJK SC"/>
        <family val="2"/>
      </rPr>
      <t xml:space="preserve">의료용 카트 </t>
    </r>
    <r>
      <rPr>
        <sz val="10"/>
        <color rgb="FF1A1A1A"/>
        <rFont val="맑은 고딕"/>
        <family val="0"/>
        <charset val="1"/>
      </rPr>
      <t xml:space="preserve">2</t>
    </r>
    <r>
      <rPr>
        <sz val="10"/>
        <color rgb="FF1A1A1A"/>
        <rFont val="Noto Sans CJK SC"/>
        <family val="2"/>
      </rPr>
      <t xml:space="preserve">단 서랍</t>
    </r>
    <r>
      <rPr>
        <sz val="10"/>
        <color rgb="FF1A1A1A"/>
        <rFont val="맑은 고딕"/>
        <family val="0"/>
        <charset val="1"/>
      </rPr>
      <t xml:space="preserve">o</t>
    </r>
  </si>
  <si>
    <r>
      <rPr>
        <sz val="9"/>
        <color rgb="FF8A8A8A"/>
        <rFont val="Noto Sans CJK SC"/>
        <family val="2"/>
      </rPr>
      <t xml:space="preserve">초음파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피티실</t>
    </r>
    <r>
      <rPr>
        <sz val="9"/>
        <color rgb="FF8A8A8A"/>
        <rFont val="맑은 고딕"/>
        <family val="0"/>
        <charset val="1"/>
      </rPr>
      <t xml:space="preserve">1</t>
    </r>
  </si>
  <si>
    <r>
      <rPr>
        <sz val="10"/>
        <color rgb="FF1A1A1A"/>
        <rFont val="Noto Sans CJK SC"/>
        <family val="2"/>
      </rPr>
      <t xml:space="preserve">인디게이터 자동절단기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테이프절단기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</si>
  <si>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약품서랍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칸 크기 큰거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</si>
  <si>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마땅한거 없을 시 다이소에서 구매</t>
  </si>
  <si>
    <r>
      <rPr>
        <sz val="10"/>
        <color rgb="FF1A1A1A"/>
        <rFont val="Noto Sans CJK SC"/>
        <family val="2"/>
      </rPr>
      <t xml:space="preserve">약품서랍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칸 크기 작은거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</si>
  <si>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채혈쿠션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피검사 시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</si>
  <si>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핸드타올</t>
  </si>
  <si>
    <r>
      <rPr>
        <b val="true"/>
        <sz val="10"/>
        <color rgb="FF1F3864"/>
        <rFont val="맑은 고딕"/>
        <family val="0"/>
        <charset val="1"/>
      </rPr>
      <t xml:space="preserve">1</t>
    </r>
    <r>
      <rPr>
        <b val="true"/>
        <sz val="10"/>
        <color rgb="FF1F3864"/>
        <rFont val="Noto Sans CJK SC"/>
        <family val="2"/>
      </rPr>
      <t xml:space="preserve">박스</t>
    </r>
  </si>
  <si>
    <r>
      <rPr>
        <sz val="9"/>
        <color rgb="FF8A8A8A"/>
        <rFont val="Noto Sans CJK SC"/>
        <family val="2"/>
      </rPr>
      <t xml:space="preserve">원장님진료실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충격파실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젤닦기용</t>
    </r>
    <r>
      <rPr>
        <sz val="9"/>
        <color rgb="FF8A8A8A"/>
        <rFont val="맑은 고딕"/>
        <family val="0"/>
        <charset val="1"/>
      </rPr>
      <t xml:space="preserve">), </t>
    </r>
    <r>
      <rPr>
        <sz val="9"/>
        <color rgb="FF8A8A8A"/>
        <rFont val="Noto Sans CJK SC"/>
        <family val="2"/>
      </rPr>
      <t xml:space="preserve">사각배게 덮기</t>
    </r>
  </si>
  <si>
    <t xml:space="preserve">핸드타올 케이스</t>
  </si>
  <si>
    <r>
      <rPr>
        <sz val="9"/>
        <color rgb="FF8A8A8A"/>
        <rFont val="Noto Sans CJK SC"/>
        <family val="2"/>
      </rPr>
      <t xml:space="preserve">진료실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충격파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초음파</t>
    </r>
  </si>
  <si>
    <r>
      <rPr>
        <sz val="10"/>
        <color rgb="FF1A1A1A"/>
        <rFont val="Noto Sans CJK SC"/>
        <family val="2"/>
      </rPr>
      <t xml:space="preserve">식기건조대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도시락 설거지 후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</si>
  <si>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사이즈 체크 후 구매</t>
  </si>
  <si>
    <r>
      <rPr>
        <sz val="10"/>
        <color rgb="FF1A1A1A"/>
        <rFont val="Noto Sans CJK SC"/>
        <family val="2"/>
      </rPr>
      <t xml:space="preserve">약품냉장고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쇼케이스 냉장고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</si>
  <si>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냉장보관 필수 약품 보관용</t>
  </si>
  <si>
    <t xml:space="preserve">약품냉장고 온도계</t>
  </si>
  <si>
    <t xml:space="preserve">약품보관냉장고 필수 온도측정위해</t>
  </si>
  <si>
    <r>
      <rPr>
        <sz val="10"/>
        <color rgb="FF1A1A1A"/>
        <rFont val="Noto Sans CJK SC"/>
        <family val="2"/>
      </rPr>
      <t xml:space="preserve">젖병솔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포셉자 설거지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</si>
  <si>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10"/>
        <color rgb="FF1A1A1A"/>
        <rFont val="맑은 고딕"/>
        <family val="0"/>
        <charset val="1"/>
      </rPr>
      <t xml:space="preserve">C</t>
    </r>
    <r>
      <rPr>
        <sz val="10"/>
        <color rgb="FF1A1A1A"/>
        <rFont val="Noto Sans CJK SC"/>
        <family val="2"/>
      </rPr>
      <t xml:space="preserve">형 건전지</t>
    </r>
  </si>
  <si>
    <t xml:space="preserve">라링고스코프에 넣을 건전지</t>
  </si>
  <si>
    <r>
      <rPr>
        <sz val="10"/>
        <color rgb="FF1A1A1A"/>
        <rFont val="Noto Sans CJK SC"/>
        <family val="2"/>
      </rPr>
      <t xml:space="preserve">응급키트 상자 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공구함</t>
    </r>
    <r>
      <rPr>
        <sz val="10"/>
        <color rgb="FF1A1A1A"/>
        <rFont val="맑은 고딕"/>
        <family val="0"/>
        <charset val="1"/>
      </rPr>
      <t xml:space="preserve">)(</t>
    </r>
    <r>
      <rPr>
        <sz val="10"/>
        <color rgb="FF1A1A1A"/>
        <rFont val="Noto Sans CJK SC"/>
        <family val="2"/>
      </rPr>
      <t xml:space="preserve">내부에 </t>
    </r>
    <r>
      <rPr>
        <sz val="10"/>
        <color rgb="FF1A1A1A"/>
        <rFont val="맑은 고딕"/>
        <family val="0"/>
        <charset val="1"/>
      </rPr>
      <t xml:space="preserve">1</t>
    </r>
    <r>
      <rPr>
        <sz val="10"/>
        <color rgb="FF1A1A1A"/>
        <rFont val="Noto Sans CJK SC"/>
        <family val="2"/>
      </rPr>
      <t xml:space="preserve">단이상있는 큰걸로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</si>
  <si>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응급키트 다 넣어서 보관</t>
  </si>
  <si>
    <r>
      <rPr>
        <sz val="10"/>
        <color rgb="FF1A1A1A"/>
        <rFont val="Noto Sans CJK SC"/>
        <family val="2"/>
      </rPr>
      <t xml:space="preserve">투명시트지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폐기물박스 벽면</t>
    </r>
    <r>
      <rPr>
        <sz val="10"/>
        <color rgb="FF1A1A1A"/>
        <rFont val="맑은 고딕"/>
        <family val="0"/>
        <charset val="1"/>
      </rPr>
      <t xml:space="preserve">) </t>
    </r>
    <r>
      <rPr>
        <sz val="10"/>
        <color rgb="FF1A1A1A"/>
        <rFont val="Noto Sans CJK SC"/>
        <family val="2"/>
      </rPr>
      <t xml:space="preserve">높이 </t>
    </r>
    <r>
      <rPr>
        <sz val="10"/>
        <color rgb="FF1A1A1A"/>
        <rFont val="맑은 고딕"/>
        <family val="0"/>
        <charset val="1"/>
      </rPr>
      <t xml:space="preserve">90cm </t>
    </r>
    <r>
      <rPr>
        <sz val="10"/>
        <color rgb="FF1A1A1A"/>
        <rFont val="Noto Sans CJK SC"/>
        <family val="2"/>
      </rPr>
      <t xml:space="preserve">이상</t>
    </r>
  </si>
  <si>
    <t xml:space="preserve">폐기물 처리하는곳 주위 벽지손상 막기위해</t>
  </si>
  <si>
    <r>
      <rPr>
        <sz val="10"/>
        <color rgb="FF1A1A1A"/>
        <rFont val="Noto Sans CJK SC"/>
        <family val="2"/>
      </rPr>
      <t xml:space="preserve">납복 행거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씨암실</t>
    </r>
    <r>
      <rPr>
        <sz val="10"/>
        <color rgb="FF1A1A1A"/>
        <rFont val="맑은 고딕"/>
        <family val="0"/>
        <charset val="1"/>
      </rPr>
      <t xml:space="preserve">1, </t>
    </r>
    <r>
      <rPr>
        <sz val="10"/>
        <color rgb="FF1A1A1A"/>
        <rFont val="Noto Sans CJK SC"/>
        <family val="2"/>
      </rPr>
      <t xml:space="preserve">각 진료실마다</t>
    </r>
    <r>
      <rPr>
        <sz val="10"/>
        <color rgb="FF1A1A1A"/>
        <rFont val="맑은 고딕"/>
        <family val="0"/>
        <charset val="1"/>
      </rPr>
      <t xml:space="preserve">) </t>
    </r>
    <r>
      <rPr>
        <sz val="10"/>
        <color rgb="FF1A1A1A"/>
        <rFont val="Noto Sans CJK SC"/>
        <family val="2"/>
      </rPr>
      <t xml:space="preserve">왕자행거</t>
    </r>
  </si>
  <si>
    <r>
      <rPr>
        <sz val="9"/>
        <color rgb="FF8A8A8A"/>
        <rFont val="Noto Sans CJK SC"/>
        <family val="2"/>
      </rPr>
      <t xml:space="preserve">씨암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엑스레이</t>
    </r>
  </si>
  <si>
    <r>
      <rPr>
        <sz val="10"/>
        <color rgb="FF1A1A1A"/>
        <rFont val="맑은 고딕"/>
        <family val="0"/>
        <charset val="1"/>
      </rPr>
      <t xml:space="preserve">A6 </t>
    </r>
    <r>
      <rPr>
        <sz val="10"/>
        <color rgb="FF1A1A1A"/>
        <rFont val="Noto Sans CJK SC"/>
        <family val="2"/>
      </rPr>
      <t xml:space="preserve">파일철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거래명세서용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</si>
  <si>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소모품용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약품용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기타명세서 보관하면서 관리위해</t>
    </r>
  </si>
  <si>
    <r>
      <rPr>
        <sz val="10"/>
        <color rgb="FF1A1A1A"/>
        <rFont val="Noto Sans CJK SC"/>
        <family val="2"/>
      </rPr>
      <t xml:space="preserve">씨암실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엑스레이실 발판 </t>
    </r>
    <r>
      <rPr>
        <sz val="10"/>
        <color rgb="FF1A1A1A"/>
        <rFont val="맑은 고딕"/>
        <family val="0"/>
        <charset val="1"/>
      </rPr>
      <t xml:space="preserve">1</t>
    </r>
    <r>
      <rPr>
        <sz val="10"/>
        <color rgb="FF1A1A1A"/>
        <rFont val="Noto Sans CJK SC"/>
        <family val="2"/>
      </rPr>
      <t xml:space="preserve">단</t>
    </r>
  </si>
  <si>
    <t xml:space="preserve">휠체어</t>
  </si>
  <si>
    <r>
      <rPr>
        <sz val="10"/>
        <color rgb="FF1A1A1A"/>
        <rFont val="Noto Sans CJK SC"/>
        <family val="2"/>
      </rPr>
      <t xml:space="preserve">아이스팩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피티실용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</si>
  <si>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수기치료실 수</t>
  </si>
  <si>
    <t xml:space="preserve">벽시계</t>
  </si>
  <si>
    <r>
      <rPr>
        <sz val="9"/>
        <color rgb="FF8A8A8A"/>
        <rFont val="Noto Sans CJK SC"/>
        <family val="2"/>
      </rPr>
      <t xml:space="preserve">원장님과 상의 후 배치 </t>
    </r>
    <r>
      <rPr>
        <sz val="9"/>
        <color rgb="FF8A8A8A"/>
        <rFont val="맑은 고딕"/>
        <family val="0"/>
        <charset val="1"/>
      </rPr>
      <t xml:space="preserve">(</t>
    </r>
    <r>
      <rPr>
        <sz val="9"/>
        <color rgb="FF8A8A8A"/>
        <rFont val="Noto Sans CJK SC"/>
        <family val="2"/>
      </rPr>
      <t xml:space="preserve">수기치료실은 필요</t>
    </r>
    <r>
      <rPr>
        <sz val="9"/>
        <color rgb="FF8A8A8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</si>
  <si>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휴지통 비닐봉투</t>
    </r>
    <r>
      <rPr>
        <sz val="10"/>
        <color rgb="FF1A1A1A"/>
        <rFont val="맑은 고딕"/>
        <family val="0"/>
        <charset val="1"/>
      </rPr>
      <t xml:space="preserve">(50~70L)</t>
    </r>
  </si>
  <si>
    <t xml:space="preserve">청소업체와 상의 후 주문</t>
  </si>
  <si>
    <t xml:space="preserve">핸드워시 통</t>
  </si>
  <si>
    <r>
      <rPr>
        <sz val="9"/>
        <color rgb="FF8A8A8A"/>
        <rFont val="Noto Sans CJK SC"/>
        <family val="2"/>
      </rPr>
      <t xml:space="preserve">각 진료실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직원실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입원실 세팅</t>
    </r>
  </si>
  <si>
    <r>
      <rPr>
        <sz val="10"/>
        <color rgb="FF1A1A1A"/>
        <rFont val="Noto Sans CJK SC"/>
        <family val="2"/>
      </rPr>
      <t xml:space="preserve">감열지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슬립지 프린터 확인해서 사이즈 보고 주문하기</t>
    </r>
    <r>
      <rPr>
        <sz val="10"/>
        <color rgb="FF1A1A1A"/>
        <rFont val="맑은 고딕"/>
        <family val="0"/>
        <charset val="1"/>
      </rPr>
      <t xml:space="preserve">!!)</t>
    </r>
  </si>
  <si>
    <r>
      <rPr>
        <b val="true"/>
        <sz val="10"/>
        <color rgb="FF1F3864"/>
        <rFont val="맑은 고딕"/>
        <family val="0"/>
        <charset val="1"/>
      </rPr>
      <t xml:space="preserve">1</t>
    </r>
    <r>
      <rPr>
        <b val="true"/>
        <sz val="10"/>
        <color rgb="FF1F3864"/>
        <rFont val="Noto Sans CJK SC"/>
        <family val="2"/>
      </rPr>
      <t xml:space="preserve">통</t>
    </r>
    <r>
      <rPr>
        <b val="true"/>
        <sz val="10"/>
        <color rgb="FF1F3864"/>
        <rFont val="맑은 고딕"/>
        <family val="0"/>
        <charset val="1"/>
      </rPr>
      <t xml:space="preserve">(10</t>
    </r>
    <r>
      <rPr>
        <b val="true"/>
        <sz val="10"/>
        <color rgb="FF1F3864"/>
        <rFont val="Noto Sans CJK SC"/>
        <family val="2"/>
      </rPr>
      <t xml:space="preserve">개</t>
    </r>
    <r>
      <rPr>
        <b val="true"/>
        <sz val="10"/>
        <color rgb="FF1F3864"/>
        <rFont val="맑은 고딕"/>
        <family val="0"/>
        <charset val="1"/>
      </rPr>
      <t xml:space="preserve">)</t>
    </r>
  </si>
  <si>
    <t xml:space="preserve">슬립지 감열지</t>
  </si>
  <si>
    <r>
      <rPr>
        <sz val="10"/>
        <color rgb="FF1A1A1A"/>
        <rFont val="Noto Sans CJK SC"/>
        <family val="2"/>
      </rPr>
      <t xml:space="preserve">도수치료 비품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폼롤러 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벨트 등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</si>
  <si>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추후 피티 직원들과 상의 후 원장님께 컨펌</t>
  </si>
  <si>
    <t xml:space="preserve">환자탈의실 실내화</t>
  </si>
  <si>
    <r>
      <rPr>
        <sz val="9"/>
        <color rgb="FF8A8A8A"/>
        <rFont val="Noto Sans CJK SC"/>
        <family val="2"/>
      </rPr>
      <t xml:space="preserve">탈의실 칸 </t>
    </r>
    <r>
      <rPr>
        <sz val="9"/>
        <color rgb="FF8A8A8A"/>
        <rFont val="맑은 고딕"/>
        <family val="0"/>
        <charset val="1"/>
      </rPr>
      <t xml:space="preserve">× 2 (</t>
    </r>
    <r>
      <rPr>
        <sz val="9"/>
        <color rgb="FF8A8A8A"/>
        <rFont val="Noto Sans CJK SC"/>
        <family val="2"/>
      </rPr>
      <t xml:space="preserve">남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여</t>
    </r>
    <r>
      <rPr>
        <sz val="9"/>
        <color rgb="FF8A8A8A"/>
        <rFont val="맑은 고딕"/>
        <family val="0"/>
        <charset val="1"/>
      </rPr>
      <t xml:space="preserve">)</t>
    </r>
  </si>
  <si>
    <r>
      <rPr>
        <sz val="10"/>
        <color rgb="FF1A1A1A"/>
        <rFont val="Noto Sans CJK SC"/>
        <family val="2"/>
      </rPr>
      <t xml:space="preserve">핫팩 스트랩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피티실 베드만큼</t>
    </r>
    <r>
      <rPr>
        <sz val="10"/>
        <color rgb="FF1A1A1A"/>
        <rFont val="맑은 고딕"/>
        <family val="0"/>
        <charset val="1"/>
      </rPr>
      <t xml:space="preserve">)</t>
    </r>
  </si>
  <si>
    <r>
      <rPr>
        <sz val="9"/>
        <color rgb="FF8A8A8A"/>
        <rFont val="Noto Sans CJK SC"/>
        <family val="2"/>
      </rPr>
      <t xml:space="preserve">모달베드 </t>
    </r>
    <r>
      <rPr>
        <sz val="9"/>
        <color rgb="FF8A8A8A"/>
        <rFont val="맑은 고딕"/>
        <family val="0"/>
        <charset val="1"/>
      </rPr>
      <t xml:space="preserve">+ </t>
    </r>
    <r>
      <rPr>
        <sz val="9"/>
        <color rgb="FF8A8A8A"/>
        <rFont val="Noto Sans CJK SC"/>
        <family val="2"/>
      </rPr>
      <t xml:space="preserve">여유 </t>
    </r>
    <r>
      <rPr>
        <sz val="9"/>
        <color rgb="FF8A8A8A"/>
        <rFont val="맑은 고딕"/>
        <family val="0"/>
        <charset val="1"/>
      </rPr>
      <t xml:space="preserve">2</t>
    </r>
  </si>
  <si>
    <r>
      <rPr>
        <sz val="10"/>
        <color rgb="FF1A1A1A"/>
        <rFont val="Noto Sans CJK SC"/>
        <family val="2"/>
      </rPr>
      <t xml:space="preserve">구둣주걱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긴거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</si>
  <si>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탈의실 칸 수</t>
  </si>
  <si>
    <t xml:space="preserve">빗자루세트</t>
  </si>
  <si>
    <t xml:space="preserve">마대걸레</t>
  </si>
  <si>
    <t xml:space="preserve">무전기</t>
  </si>
  <si>
    <t xml:space="preserve">필요 댓수체크</t>
  </si>
  <si>
    <r>
      <rPr>
        <sz val="10"/>
        <color rgb="FF1A1A1A"/>
        <rFont val="Noto Sans CJK SC"/>
        <family val="2"/>
      </rPr>
      <t xml:space="preserve">진료용 다리받침대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무릎이 쫙 펴질수 있는 높이</t>
    </r>
    <r>
      <rPr>
        <sz val="10"/>
        <color rgb="FF1A1A1A"/>
        <rFont val="맑은 고딕"/>
        <family val="0"/>
        <charset val="1"/>
      </rPr>
      <t xml:space="preserve">)</t>
    </r>
  </si>
  <si>
    <t xml:space="preserve">물리치료 수납장</t>
  </si>
  <si>
    <t xml:space="preserve">현장확인후 주문</t>
  </si>
  <si>
    <t xml:space="preserve">진료실 뼈모형</t>
  </si>
  <si>
    <t xml:space="preserve">렉장</t>
  </si>
  <si>
    <t xml:space="preserve">합계</t>
  </si>
  <si>
    <r>
      <rPr>
        <sz val="9"/>
        <color rgb="FF8A8A8A"/>
        <rFont val="Noto Sans CJK SC"/>
        <family val="2"/>
      </rPr>
      <t xml:space="preserve">비품표에 적은 것이 전부 합산됩니다</t>
    </r>
    <r>
      <rPr>
        <sz val="9"/>
        <color rgb="FF8A8A8A"/>
        <rFont val="맑은 고딕"/>
        <family val="0"/>
        <charset val="1"/>
      </rPr>
      <t xml:space="preserve">.</t>
    </r>
  </si>
  <si>
    <t xml:space="preserve">현황</t>
  </si>
  <si>
    <t xml:space="preserve">전체 품목</t>
  </si>
  <si>
    <t xml:space="preserve">품명이 적힌 줄</t>
  </si>
  <si>
    <t xml:space="preserve">보유 수량을 적은 품목</t>
  </si>
  <si>
    <t xml:space="preserve">발주할 품목</t>
  </si>
  <si>
    <t xml:space="preserve">보유가 필요 수량보다 적은 것</t>
  </si>
  <si>
    <t xml:space="preserve">발주 수량 합</t>
  </si>
  <si>
    <t xml:space="preserve">발주 금액 합</t>
  </si>
  <si>
    <t xml:space="preserve">단가를 적은 품목만 더해집니다</t>
  </si>
  <si>
    <r>
      <rPr>
        <b val="true"/>
        <sz val="10"/>
        <color rgb="FF1A1A1A"/>
        <rFont val="Noto Sans CJK SC"/>
        <family val="2"/>
      </rPr>
      <t xml:space="preserve">상태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대기</t>
    </r>
  </si>
  <si>
    <r>
      <rPr>
        <b val="true"/>
        <sz val="10"/>
        <color rgb="FF1A1A1A"/>
        <rFont val="Noto Sans CJK SC"/>
        <family val="2"/>
      </rPr>
      <t xml:space="preserve">상태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발주</t>
    </r>
  </si>
  <si>
    <r>
      <rPr>
        <b val="true"/>
        <sz val="10"/>
        <color rgb="FF1A1A1A"/>
        <rFont val="Noto Sans CJK SC"/>
        <family val="2"/>
      </rPr>
      <t xml:space="preserve">상태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입고</t>
    </r>
  </si>
  <si>
    <r>
      <rPr>
        <b val="true"/>
        <sz val="10"/>
        <color rgb="FF1A1A1A"/>
        <rFont val="Noto Sans CJK SC"/>
        <family val="2"/>
      </rPr>
      <t xml:space="preserve">상태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보류</t>
    </r>
  </si>
  <si>
    <r>
      <rPr>
        <sz val="9"/>
        <color rgb="FF8A8A8A"/>
        <rFont val="Noto Sans CJK SC"/>
        <family val="2"/>
      </rPr>
      <t xml:space="preserve">품목은 실제 의원 개원 때 쓰인 목록을 바탕으로 했습니다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병원마다 다르니 필요 없는 줄은 지우고 쓰십시오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</si>
  <si>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C4A56A"/>
        <rFont val="Noto Sans CJK SC"/>
        <family val="2"/>
      </rPr>
      <t xml:space="preserve">새봄메디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의원 개원 대행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병원 운영 프로그램</t>
    </r>
    <r>
      <rPr>
        <b val="true"/>
        <sz val="9"/>
        <color rgb="FFC4A56A"/>
        <rFont val="맑은 고딕"/>
        <family val="0"/>
        <charset val="1"/>
      </rPr>
      <t xml:space="preserve">(</t>
    </r>
    <r>
      <rPr>
        <b val="true"/>
        <sz val="9"/>
        <color rgb="FFC4A56A"/>
        <rFont val="Noto Sans CJK SC"/>
        <family val="2"/>
      </rPr>
      <t xml:space="preserve">무료</t>
    </r>
    <r>
      <rPr>
        <b val="true"/>
        <sz val="9"/>
        <color rgb="FFC4A56A"/>
        <rFont val="맑은 고딕"/>
        <family val="0"/>
        <charset val="1"/>
      </rPr>
      <t xml:space="preserve">) · </t>
    </r>
    <r>
      <rPr>
        <b val="true"/>
        <sz val="9"/>
        <color rgb="FFC4A56A"/>
        <rFont val="Noto Sans CJK SC"/>
        <family val="2"/>
      </rPr>
      <t xml:space="preserve">온라인 관리 </t>
    </r>
    <r>
      <rPr>
        <b val="true"/>
        <sz val="9"/>
        <color rgb="FFC4A56A"/>
        <rFont val="맑은 고딕"/>
        <family val="0"/>
        <charset val="1"/>
      </rPr>
      <t xml:space="preserve">| saebommedi.com/form | 050-6661-2787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</si>
</sst>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\종"/>
    <numFmt numFmtId="168" formatCode="0\개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9"/>
      <color rgb="FF1A1A1A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0"/>
      <color rgb="FF082115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0"/>
      <color rgb="FF1A1A1A"/>
      <name val="Noto Sans CJK SC"/>
      <family val="2"/>
    </font>
    <font>
      <b val="true"/>
      <sz val="15"/>
      <color rgb="FFFFFFFF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9"/>
      <color rgb="FF8A8A8A"/>
      <name val="맑은 고딕"/>
      <family val="0"/>
      <charset val="1"/>
    </font>
    <font>
      <b val="true"/>
      <sz val="10"/>
      <color rgb="FF1F3864"/>
      <name val="맑은 고딕"/>
      <family val="0"/>
      <charset val="1"/>
    </font>
    <font>
      <b val="true"/>
      <sz val="10"/>
      <color rgb="FF1F3864"/>
      <name val="Noto Sans CJK SC"/>
      <family val="2"/>
    </font>
    <font>
      <sz val="8"/>
      <color rgb="FF8A8A8A"/>
      <name val="Noto Sans CJK SC"/>
      <family val="2"/>
    </font>
    <font>
      <b val="true"/>
      <sz val="10"/>
      <color rgb="FF1A1A1A"/>
      <name val="맑은 고딕"/>
      <family val="0"/>
      <charset val="1"/>
    </font>
    <font>
      <b val="true"/>
      <sz val="9"/>
      <color rgb="FFC4A56A"/>
      <name val="Noto Sans CJK SC"/>
      <family val="2"/>
    </font>
    <font>
      <b val="true"/>
      <sz val="9"/>
      <color rgb="FFC4A56A"/>
      <name val="맑은 고딕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4F2EC"/>
      </patternFill>
    </fill>
    <fill>
      <patternFill patternType="solid">
        <fgColor rgb="FFF4F2EC"/>
        <bgColor rgb="FFF2F2F2"/>
      </patternFill>
    </fill>
    <fill>
      <patternFill patternType="solid">
        <fgColor rgb="FFC4A56A"/>
        <bgColor rgb="FF8A8A8A"/>
      </patternFill>
    </fill>
    <fill>
      <patternFill patternType="solid">
        <fgColor rgb="FFF2F2F2"/>
        <bgColor rgb="FFF4F2EC"/>
      </patternFill>
    </fill>
    <fill>
      <patternFill patternType="solid">
        <fgColor rgb="FFFDEAEA"/>
        <bgColor rgb="FFF6EEDF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F6EEDF"/>
        <bgColor rgb="FFF4F2EC"/>
      </patternFill>
    </fill>
    <fill>
      <patternFill patternType="solid">
        <fgColor rgb="FFE6EAF2"/>
        <bgColor rgb="FFEDEDED"/>
      </patternFill>
    </fill>
    <fill>
      <patternFill patternType="solid">
        <fgColor rgb="FFF2E8E8"/>
        <bgColor rgb="FFEDEDED"/>
      </patternFill>
    </fill>
    <fill>
      <patternFill patternType="solid">
        <fgColor rgb="FFEFEFEF"/>
        <bgColor rgb="FFEDEDE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0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E8E4DA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C8C8C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3EDE6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F6EEDF"/>
          <bgColor rgb="FF000000"/>
        </patternFill>
      </fill>
    </dxf>
    <dxf>
      <fill>
        <patternFill patternType="solid">
          <fgColor rgb="FFE6EAF2"/>
          <bgColor rgb="FF000000"/>
        </patternFill>
      </fill>
    </dxf>
    <dxf>
      <fill>
        <patternFill patternType="solid">
          <fgColor rgb="FFF2E8E8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ont>
        <color rgb="FFC8C8C8"/>
      </font>
      <fill>
        <patternFill>
          <bgColor rgb="FFEDEDED"/>
        </patternFill>
      </fill>
    </dxf>
    <dxf>
      <fill>
        <patternFill>
          <bgColor rgb="FFFDEAEA"/>
        </patternFill>
      </fill>
    </dxf>
    <dxf>
      <font>
        <name val="맑은 고딕"/>
        <charset val="1"/>
        <family val="0"/>
        <color rgb="FF8A8A8A"/>
      </font>
      <fill>
        <patternFill>
          <bgColor rgb="FFEDF4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2E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7F7F7F"/>
      <rgbColor rgb="FF9999FF"/>
      <rgbColor rgb="FF8A3A3A"/>
      <rgbColor rgb="FFFFF9E6"/>
      <rgbColor rgb="FFE3EDE6"/>
      <rgbColor rgb="FF660066"/>
      <rgbColor rgb="FFC4A56A"/>
      <rgbColor rgb="FF0066CC"/>
      <rgbColor rgb="FFE8E4DA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DF4EE"/>
      <rgbColor rgb="FFE6EAF2"/>
      <rgbColor rgb="FFF6EEDF"/>
      <rgbColor rgb="FFEDEDED"/>
      <rgbColor rgb="FFFDEAEA"/>
      <rgbColor rgb="FFEFEFEF"/>
      <rgbColor rgb="FFF2E8E8"/>
      <rgbColor rgb="FF3366FF"/>
      <rgbColor rgb="FF33CCCC"/>
      <rgbColor rgb="FF99CC00"/>
      <rgbColor rgb="FFFFCC00"/>
      <rgbColor rgb="FFFF9900"/>
      <rgbColor rgb="FFFF6600"/>
      <rgbColor rgb="FF666699"/>
      <rgbColor rgb="FF8A8A8A"/>
      <rgbColor rgb="FF1F3864"/>
      <rgbColor rgb="FF339966"/>
      <rgbColor rgb="FF082115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15" hidden="false" customHeight="false" outlineLevel="0" collapsed="false">
      <c r="B5" s="2"/>
      <c r="C5" s="3" t="s">
        <v>4</v>
      </c>
    </row>
    <row r="6" customFormat="false" ht="9.75" hidden="false" customHeight="true" outlineLevel="0" collapsed="false"/>
    <row r="7" customFormat="false" ht="15" hidden="false" customHeight="false" outlineLevel="0" collapsed="false">
      <c r="B7" s="2" t="s">
        <v>5</v>
      </c>
      <c r="C7" s="3" t="s">
        <v>6</v>
      </c>
    </row>
    <row r="9" customFormat="false" ht="15" hidden="false" customHeight="false" outlineLevel="0" collapsed="false">
      <c r="B9" s="2" t="s">
        <v>7</v>
      </c>
      <c r="C9" s="3" t="s">
        <v>8</v>
      </c>
    </row>
    <row r="10" customFormat="false" ht="15" hidden="false" customHeight="false" outlineLevel="0" collapsed="false">
      <c r="B10" s="2"/>
      <c r="C10" s="3" t="s">
        <v>9</v>
      </c>
    </row>
    <row r="11" customFormat="false" ht="15" hidden="false" customHeight="false" outlineLevel="0" collapsed="false">
      <c r="B11" s="2"/>
      <c r="C11" s="3" t="s">
        <v>10</v>
      </c>
    </row>
    <row r="12" customFormat="false" ht="9.75" hidden="false" customHeight="true" outlineLevel="0" collapsed="false"/>
    <row r="13" customFormat="false" ht="15" hidden="false" customHeight="false" outlineLevel="0" collapsed="false">
      <c r="B13" s="2" t="s">
        <v>11</v>
      </c>
      <c r="C13" s="3" t="s">
        <v>12</v>
      </c>
    </row>
    <row r="14" customFormat="false" ht="15" hidden="false" customHeight="false" outlineLevel="0" collapsed="false">
      <c r="B14" s="2"/>
      <c r="C14" s="3" t="s">
        <v>13</v>
      </c>
    </row>
    <row r="15" customFormat="false" ht="15" hidden="false" customHeight="false" outlineLevel="0" collapsed="false">
      <c r="B15" s="2"/>
      <c r="C15" s="3" t="s">
        <v>14</v>
      </c>
    </row>
    <row r="16" customFormat="false" ht="15" hidden="false" customHeight="false" outlineLevel="0" collapsed="false">
      <c r="B16" s="2"/>
      <c r="C16" s="3" t="s">
        <v>15</v>
      </c>
    </row>
    <row r="17" customFormat="false" ht="9.75" hidden="false" customHeight="true" outlineLevel="0" collapsed="false"/>
    <row r="18" customFormat="false" ht="15" hidden="false" customHeight="false" outlineLevel="0" collapsed="false">
      <c r="B18" s="2" t="s">
        <v>16</v>
      </c>
      <c r="C18" s="3" t="s">
        <v>17</v>
      </c>
    </row>
    <row r="19" customFormat="false" ht="15" hidden="false" customHeight="false" outlineLevel="0" collapsed="false">
      <c r="B19" s="2"/>
      <c r="C19" s="3" t="s">
        <v>18</v>
      </c>
    </row>
    <row r="20" customFormat="false" ht="9.75" hidden="false" customHeight="true" outlineLevel="0" collapsed="false"/>
    <row r="21" customFormat="false" ht="15" hidden="false" customHeight="false" outlineLevel="0" collapsed="false">
      <c r="B21" s="2" t="s">
        <v>19</v>
      </c>
      <c r="C21" s="3" t="s">
        <v>20</v>
      </c>
    </row>
    <row r="22" customFormat="false" ht="15" hidden="false" customHeight="false" outlineLevel="0" collapsed="false">
      <c r="B22" s="2"/>
      <c r="C22" s="3" t="s">
        <v>21</v>
      </c>
    </row>
    <row r="23" customFormat="false" ht="9.75" hidden="false" customHeight="true" outlineLevel="0" collapsed="false"/>
    <row r="24" customFormat="false" ht="15" hidden="false" customHeight="false" outlineLevel="0" collapsed="false">
      <c r="B24" s="2" t="s">
        <v>22</v>
      </c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15" hidden="false" customHeight="false" outlineLevel="0" collapsed="false">
      <c r="B27" s="2"/>
      <c r="C27" s="3" t="s">
        <v>26</v>
      </c>
    </row>
    <row r="28" customFormat="false" ht="15" hidden="false" customHeight="false" outlineLevel="0" collapsed="false">
      <c r="B28" s="2"/>
      <c r="C28" s="3" t="s">
        <v>27</v>
      </c>
    </row>
    <row r="29" customFormat="false" ht="15" hidden="false" customHeight="false" outlineLevel="0" collapsed="false">
      <c r="B29" s="2"/>
      <c r="C29" s="3" t="s">
        <v>28</v>
      </c>
    </row>
    <row r="30" customFormat="false" ht="9.75" hidden="false" customHeight="true" outlineLevel="0" collapsed="false"/>
    <row r="31" customFormat="false" ht="15" hidden="false" customHeight="true" outlineLevel="0" collapsed="false">
      <c r="B31" s="4" t="s">
        <v>29</v>
      </c>
      <c r="C31" s="4"/>
    </row>
    <row r="33" customFormat="false" ht="33.75" hidden="false" customHeight="true" outlineLevel="0" collapsed="false">
      <c r="A33" s="1" t="s">
        <v>30</v>
      </c>
      <c r="B33" s="1"/>
      <c r="C33" s="1"/>
    </row>
    <row r="34" customFormat="false" ht="15" hidden="false" customHeight="false" outlineLevel="0" collapsed="false">
      <c r="B34" s="2" t="s">
        <v>31</v>
      </c>
      <c r="C34" s="3" t="s">
        <v>32</v>
      </c>
    </row>
    <row r="35" customFormat="false" ht="15" hidden="false" customHeight="false" outlineLevel="0" collapsed="false">
      <c r="B35" s="2" t="s">
        <v>33</v>
      </c>
      <c r="C35" s="5" t="s">
        <v>34</v>
      </c>
    </row>
    <row r="36" customFormat="false" ht="15" hidden="false" customHeight="false" outlineLevel="0" collapsed="false">
      <c r="B36" s="2"/>
      <c r="C36" s="3" t="s">
        <v>35</v>
      </c>
    </row>
    <row r="37" customFormat="false" ht="15" hidden="false" customHeight="false" outlineLevel="0" collapsed="false">
      <c r="B37" s="2"/>
      <c r="C37" s="3" t="s">
        <v>36</v>
      </c>
    </row>
    <row r="38" customFormat="false" ht="15" hidden="false" customHeight="false" outlineLevel="0" collapsed="false">
      <c r="B38" s="2" t="s">
        <v>37</v>
      </c>
      <c r="C38" s="5" t="s">
        <v>38</v>
      </c>
    </row>
    <row r="39" customFormat="false" ht="15" hidden="false" customHeight="false" outlineLevel="0" collapsed="false">
      <c r="B39" s="2" t="s">
        <v>39</v>
      </c>
      <c r="C39" s="3" t="s">
        <v>40</v>
      </c>
    </row>
    <row r="41" customFormat="false" ht="15" hidden="false" customHeight="true" outlineLevel="0" collapsed="false">
      <c r="B41" s="6" t="s">
        <v>41</v>
      </c>
      <c r="C41" s="6"/>
    </row>
  </sheetData>
  <mergeCells count="4">
    <mergeCell ref="A1:C1"/>
    <mergeCell ref="B31:C31"/>
    <mergeCell ref="A33:C33"/>
    <mergeCell ref="B41:C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50"/>
  </cols>
  <sheetData>
    <row r="1" customFormat="false" ht="33.75" hidden="false" customHeight="true" outlineLevel="0" collapsed="false">
      <c r="A1" s="1" t="s">
        <v>42</v>
      </c>
      <c r="B1" s="1"/>
      <c r="C1" s="1"/>
      <c r="D1" s="1"/>
    </row>
    <row r="2" customFormat="false" ht="7.5" hidden="false" customHeight="true" outlineLevel="0" collapsed="false"/>
    <row r="3" customFormat="false" ht="17.15" hidden="false" customHeight="true" outlineLevel="0" collapsed="false">
      <c r="B3" s="7" t="s">
        <v>43</v>
      </c>
      <c r="C3" s="8" t="s">
        <v>44</v>
      </c>
      <c r="D3" s="8"/>
    </row>
    <row r="4" customFormat="false" ht="15" hidden="false" customHeight="false" outlineLevel="0" collapsed="false">
      <c r="B4" s="9" t="s">
        <v>45</v>
      </c>
      <c r="C4" s="9" t="s">
        <v>46</v>
      </c>
      <c r="D4" s="9" t="s">
        <v>47</v>
      </c>
    </row>
    <row r="5" customFormat="false" ht="19.5" hidden="false" customHeight="true" outlineLevel="0" collapsed="false">
      <c r="B5" s="10" t="s">
        <v>48</v>
      </c>
      <c r="C5" s="11" t="n">
        <v>3</v>
      </c>
      <c r="D5" s="12" t="s">
        <v>49</v>
      </c>
    </row>
    <row r="6" customFormat="false" ht="19.5" hidden="false" customHeight="true" outlineLevel="0" collapsed="false">
      <c r="B6" s="10" t="s">
        <v>50</v>
      </c>
      <c r="C6" s="11" t="n">
        <v>12</v>
      </c>
      <c r="D6" s="12" t="s">
        <v>51</v>
      </c>
    </row>
    <row r="7" customFormat="false" ht="19.5" hidden="false" customHeight="true" outlineLevel="0" collapsed="false">
      <c r="B7" s="10" t="s">
        <v>52</v>
      </c>
      <c r="C7" s="11" t="n">
        <v>3</v>
      </c>
      <c r="D7" s="12"/>
    </row>
    <row r="8" customFormat="false" ht="19.5" hidden="false" customHeight="true" outlineLevel="0" collapsed="false">
      <c r="B8" s="10" t="s">
        <v>53</v>
      </c>
      <c r="C8" s="11" t="n">
        <v>3</v>
      </c>
      <c r="D8" s="12"/>
    </row>
    <row r="9" customFormat="false" ht="19.5" hidden="false" customHeight="true" outlineLevel="0" collapsed="false">
      <c r="B9" s="10" t="s">
        <v>54</v>
      </c>
      <c r="C9" s="11" t="n">
        <v>2</v>
      </c>
      <c r="D9" s="12"/>
    </row>
    <row r="10" customFormat="false" ht="19.5" hidden="false" customHeight="true" outlineLevel="0" collapsed="false">
      <c r="B10" s="10" t="s">
        <v>55</v>
      </c>
      <c r="C10" s="11" t="n">
        <v>2</v>
      </c>
      <c r="D10" s="12"/>
    </row>
    <row r="11" customFormat="false" ht="19.5" hidden="false" customHeight="true" outlineLevel="0" collapsed="false">
      <c r="B11" s="10" t="s">
        <v>56</v>
      </c>
      <c r="C11" s="11" t="n">
        <v>1</v>
      </c>
      <c r="D11" s="12"/>
    </row>
    <row r="12" customFormat="false" ht="19.5" hidden="false" customHeight="true" outlineLevel="0" collapsed="false">
      <c r="B12" s="10" t="s">
        <v>57</v>
      </c>
      <c r="C12" s="11" t="n">
        <v>1</v>
      </c>
      <c r="D12" s="12"/>
    </row>
    <row r="13" customFormat="false" ht="19.5" hidden="false" customHeight="true" outlineLevel="0" collapsed="false">
      <c r="B13" s="13" t="s">
        <v>58</v>
      </c>
      <c r="C13" s="11" t="n">
        <v>1</v>
      </c>
      <c r="D13" s="12"/>
    </row>
    <row r="14" customFormat="false" ht="19.5" hidden="false" customHeight="true" outlineLevel="0" collapsed="false">
      <c r="B14" s="10" t="s">
        <v>59</v>
      </c>
      <c r="C14" s="11" t="n">
        <v>6</v>
      </c>
      <c r="D14" s="12"/>
    </row>
    <row r="15" customFormat="false" ht="19.5" hidden="false" customHeight="true" outlineLevel="0" collapsed="false">
      <c r="B15" s="10" t="s">
        <v>60</v>
      </c>
      <c r="C15" s="11" t="n">
        <v>1</v>
      </c>
      <c r="D15" s="12"/>
    </row>
    <row r="16" customFormat="false" ht="19.5" hidden="false" customHeight="true" outlineLevel="0" collapsed="false">
      <c r="B16" s="10" t="s">
        <v>61</v>
      </c>
      <c r="C16" s="11" t="n">
        <v>2</v>
      </c>
      <c r="D16" s="12" t="s">
        <v>62</v>
      </c>
    </row>
    <row r="17" customFormat="false" ht="19.5" hidden="false" customHeight="true" outlineLevel="0" collapsed="false">
      <c r="B17" s="10" t="s">
        <v>63</v>
      </c>
      <c r="C17" s="11" t="n">
        <v>5</v>
      </c>
      <c r="D17" s="12"/>
    </row>
    <row r="18" customFormat="false" ht="19.5" hidden="false" customHeight="true" outlineLevel="0" collapsed="false">
      <c r="B18" s="10" t="s">
        <v>64</v>
      </c>
      <c r="C18" s="11" t="n">
        <v>1</v>
      </c>
      <c r="D18" s="12"/>
    </row>
    <row r="20" customFormat="false" ht="24" hidden="false" customHeight="true" outlineLevel="0" collapsed="false">
      <c r="A20" s="14" t="s">
        <v>65</v>
      </c>
      <c r="B20" s="14"/>
      <c r="C20" s="14"/>
      <c r="D20" s="14"/>
    </row>
    <row r="21" customFormat="false" ht="15" hidden="false" customHeight="true" outlineLevel="0" collapsed="false">
      <c r="B21" s="15" t="s">
        <v>66</v>
      </c>
      <c r="C21" s="6" t="s">
        <v>67</v>
      </c>
      <c r="D21" s="6"/>
    </row>
    <row r="22" customFormat="false" ht="15" hidden="false" customHeight="true" outlineLevel="0" collapsed="false">
      <c r="B22" s="16" t="s">
        <v>68</v>
      </c>
      <c r="C22" s="6" t="s">
        <v>69</v>
      </c>
      <c r="D22" s="6"/>
    </row>
    <row r="23" customFormat="false" ht="15" hidden="false" customHeight="true" outlineLevel="0" collapsed="false">
      <c r="B23" s="17" t="s">
        <v>70</v>
      </c>
      <c r="C23" s="6" t="s">
        <v>71</v>
      </c>
      <c r="D23" s="6"/>
    </row>
    <row r="25" customFormat="false" ht="27.75" hidden="false" customHeight="true" outlineLevel="0" collapsed="false">
      <c r="B25" s="4" t="s">
        <v>72</v>
      </c>
      <c r="C25" s="4"/>
      <c r="D25" s="4"/>
    </row>
  </sheetData>
  <mergeCells count="7">
    <mergeCell ref="A1:D1"/>
    <mergeCell ref="C3:D3"/>
    <mergeCell ref="A20:D20"/>
    <mergeCell ref="C21:D21"/>
    <mergeCell ref="C22:D22"/>
    <mergeCell ref="C23:D23"/>
    <mergeCell ref="B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8"/>
    <col collapsed="false" customWidth="true" hidden="false" outlineLevel="0" max="6" min="3" style="0" width="11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false" outlineLevel="0" max="10" min="10" style="0" width="46"/>
  </cols>
  <sheetData>
    <row r="1" customFormat="false" ht="36" hidden="false" customHeight="true" outlineLevel="0" collapsed="false">
      <c r="A1" s="18" t="str">
        <f aca="false">설정!$C$3&amp;"   비품 발주 관리표"</f>
        <v>［ 의료기관명 ］   비품 발주 관리표</v>
      </c>
      <c r="B1" s="18"/>
      <c r="C1" s="18"/>
      <c r="D1" s="18"/>
      <c r="E1" s="18"/>
      <c r="F1" s="18"/>
      <c r="G1" s="18"/>
      <c r="H1" s="18"/>
      <c r="I1" s="18"/>
      <c r="J1" s="18"/>
    </row>
    <row r="2" customFormat="false" ht="18" hidden="false" customHeight="true" outlineLevel="0" collapsed="false">
      <c r="A2" s="19" t="s">
        <v>73</v>
      </c>
      <c r="B2" s="19"/>
      <c r="C2" s="19"/>
      <c r="D2" s="19"/>
      <c r="E2" s="19"/>
      <c r="F2" s="19"/>
      <c r="G2" s="19"/>
      <c r="H2" s="19"/>
      <c r="I2" s="19"/>
      <c r="J2" s="19"/>
    </row>
    <row r="3" customFormat="false" ht="6" hidden="false" customHeight="true" outlineLevel="0" collapsed="false"/>
    <row r="5" customFormat="false" ht="25.5" hidden="false" customHeight="true" outlineLevel="0" collapsed="false">
      <c r="A5" s="20" t="s">
        <v>74</v>
      </c>
      <c r="B5" s="21" t="s">
        <v>75</v>
      </c>
      <c r="C5" s="22" t="s">
        <v>76</v>
      </c>
      <c r="D5" s="22" t="s">
        <v>77</v>
      </c>
      <c r="E5" s="22" t="s">
        <v>78</v>
      </c>
      <c r="F5" s="23" t="s">
        <v>79</v>
      </c>
      <c r="G5" s="23" t="s">
        <v>80</v>
      </c>
      <c r="H5" s="24" t="s">
        <v>81</v>
      </c>
      <c r="I5" s="25" t="s">
        <v>82</v>
      </c>
      <c r="J5" s="26" t="s">
        <v>83</v>
      </c>
    </row>
    <row r="6" customFormat="false" ht="19.5" hidden="false" customHeight="true" outlineLevel="0" collapsed="false">
      <c r="A6" s="27" t="n">
        <v>1</v>
      </c>
      <c r="B6" s="28" t="s">
        <v>84</v>
      </c>
      <c r="C6" s="29" t="n">
        <v>1</v>
      </c>
      <c r="D6" s="30"/>
      <c r="E6" s="31" t="str">
        <f aca="false">IF(OR(NOT(ISNUMBER(C6)),D6=""),"",MAX(0,C6-N(D6)))</f>
        <v/>
      </c>
      <c r="F6" s="32"/>
      <c r="G6" s="33" t="str">
        <f aca="false">IF(OR(E6="",F6=""),"",N(E6)*N(F6))</f>
        <v/>
      </c>
      <c r="H6" s="34"/>
      <c r="I6" s="34"/>
      <c r="J6" s="12" t="s">
        <v>85</v>
      </c>
    </row>
    <row r="7" customFormat="false" ht="19.5" hidden="false" customHeight="true" outlineLevel="0" collapsed="false">
      <c r="A7" s="27" t="n">
        <v>2</v>
      </c>
      <c r="B7" s="28" t="s">
        <v>86</v>
      </c>
      <c r="C7" s="29" t="n">
        <v>2</v>
      </c>
      <c r="D7" s="30"/>
      <c r="E7" s="31" t="str">
        <f aca="false">IF(OR(NOT(ISNUMBER(C7)),D7=""),"",MAX(0,C7-N(D7)))</f>
        <v/>
      </c>
      <c r="F7" s="32"/>
      <c r="G7" s="33" t="str">
        <f aca="false">IF(OR(E7="",F7=""),"",N(E7)*N(F7))</f>
        <v/>
      </c>
      <c r="H7" s="34"/>
      <c r="I7" s="34"/>
      <c r="J7" s="12"/>
    </row>
    <row r="8" customFormat="false" ht="19.5" hidden="false" customHeight="true" outlineLevel="0" collapsed="false">
      <c r="A8" s="27" t="n">
        <v>3</v>
      </c>
      <c r="B8" s="28" t="s">
        <v>87</v>
      </c>
      <c r="C8" s="29" t="n">
        <v>1</v>
      </c>
      <c r="D8" s="30"/>
      <c r="E8" s="31" t="str">
        <f aca="false">IF(OR(NOT(ISNUMBER(C8)),D8=""),"",MAX(0,C8-N(D8)))</f>
        <v/>
      </c>
      <c r="F8" s="32"/>
      <c r="G8" s="33" t="str">
        <f aca="false">IF(OR(E8="",F8=""),"",N(E8)*N(F8))</f>
        <v/>
      </c>
      <c r="H8" s="34"/>
      <c r="I8" s="34"/>
      <c r="J8" s="12"/>
    </row>
    <row r="9" customFormat="false" ht="19.5" hidden="false" customHeight="true" outlineLevel="0" collapsed="false">
      <c r="A9" s="27" t="n">
        <v>4</v>
      </c>
      <c r="B9" s="35" t="s">
        <v>88</v>
      </c>
      <c r="C9" s="36" t="s">
        <v>89</v>
      </c>
      <c r="D9" s="30"/>
      <c r="E9" s="31" t="str">
        <f aca="false">IF(OR(NOT(ISNUMBER(C9)),D9=""),"",MAX(0,C9-N(D9)))</f>
        <v/>
      </c>
      <c r="F9" s="32"/>
      <c r="G9" s="33" t="str">
        <f aca="false">IF(OR(E9="",F9=""),"",N(E9)*N(F9))</f>
        <v/>
      </c>
      <c r="H9" s="34"/>
      <c r="I9" s="34"/>
      <c r="J9" s="12"/>
    </row>
    <row r="10" customFormat="false" ht="19.5" hidden="false" customHeight="true" outlineLevel="0" collapsed="false">
      <c r="A10" s="27" t="n">
        <v>5</v>
      </c>
      <c r="B10" s="35" t="s">
        <v>90</v>
      </c>
      <c r="C10" s="36" t="n">
        <f aca="false">설정!$C$16+5</f>
        <v>7</v>
      </c>
      <c r="D10" s="30"/>
      <c r="E10" s="31" t="str">
        <f aca="false">IF(OR(NOT(ISNUMBER(C10)),D10=""),"",MAX(0,C10-N(D10)))</f>
        <v/>
      </c>
      <c r="F10" s="32"/>
      <c r="G10" s="33" t="str">
        <f aca="false">IF(OR(E10="",F10=""),"",N(E10)*N(F10))</f>
        <v/>
      </c>
      <c r="H10" s="34"/>
      <c r="I10" s="34"/>
      <c r="J10" s="12" t="s">
        <v>91</v>
      </c>
    </row>
    <row r="11" customFormat="false" ht="19.5" hidden="false" customHeight="true" outlineLevel="0" collapsed="false">
      <c r="A11" s="27" t="n">
        <v>6</v>
      </c>
      <c r="B11" s="28" t="s">
        <v>92</v>
      </c>
      <c r="C11" s="31" t="n">
        <f aca="false">설정!$C$16</f>
        <v>2</v>
      </c>
      <c r="D11" s="30"/>
      <c r="E11" s="31" t="str">
        <f aca="false">IF(OR(NOT(ISNUMBER(C11)),D11=""),"",MAX(0,C11-N(D11)))</f>
        <v/>
      </c>
      <c r="F11" s="32"/>
      <c r="G11" s="33" t="str">
        <f aca="false">IF(OR(E11="",F11=""),"",N(E11)*N(F11))</f>
        <v/>
      </c>
      <c r="H11" s="34"/>
      <c r="I11" s="34"/>
      <c r="J11" s="12" t="s">
        <v>93</v>
      </c>
    </row>
    <row r="12" customFormat="false" ht="19.5" hidden="false" customHeight="true" outlineLevel="0" collapsed="false">
      <c r="A12" s="27" t="n">
        <v>7</v>
      </c>
      <c r="B12" s="28" t="s">
        <v>94</v>
      </c>
      <c r="C12" s="29" t="n">
        <v>2</v>
      </c>
      <c r="D12" s="30"/>
      <c r="E12" s="31" t="str">
        <f aca="false">IF(OR(NOT(ISNUMBER(C12)),D12=""),"",MAX(0,C12-N(D12)))</f>
        <v/>
      </c>
      <c r="F12" s="32"/>
      <c r="G12" s="33" t="str">
        <f aca="false">IF(OR(E12="",F12=""),"",N(E12)*N(F12))</f>
        <v/>
      </c>
      <c r="H12" s="34"/>
      <c r="I12" s="34"/>
      <c r="J12" s="12" t="s">
        <v>95</v>
      </c>
    </row>
    <row r="13" customFormat="false" ht="19.5" hidden="false" customHeight="true" outlineLevel="0" collapsed="false">
      <c r="A13" s="27" t="n">
        <v>8</v>
      </c>
      <c r="B13" s="28" t="s">
        <v>96</v>
      </c>
      <c r="C13" s="36" t="n">
        <f aca="false">설정!$C$16+1+설정!$C$5+설정!$C$15</f>
        <v>7</v>
      </c>
      <c r="D13" s="30"/>
      <c r="E13" s="31" t="str">
        <f aca="false">IF(OR(NOT(ISNUMBER(C13)),D13=""),"",MAX(0,C13-N(D13)))</f>
        <v/>
      </c>
      <c r="F13" s="32"/>
      <c r="G13" s="33" t="str">
        <f aca="false">IF(OR(E13="",F13=""),"",N(E13)*N(F13))</f>
        <v/>
      </c>
      <c r="H13" s="34"/>
      <c r="I13" s="34"/>
      <c r="J13" s="12" t="s">
        <v>97</v>
      </c>
    </row>
    <row r="14" customFormat="false" ht="19.5" hidden="false" customHeight="true" outlineLevel="0" collapsed="false">
      <c r="A14" s="27" t="n">
        <v>9</v>
      </c>
      <c r="B14" s="28" t="s">
        <v>98</v>
      </c>
      <c r="C14" s="29" t="n">
        <v>1</v>
      </c>
      <c r="D14" s="30"/>
      <c r="E14" s="31" t="str">
        <f aca="false">IF(OR(NOT(ISNUMBER(C14)),D14=""),"",MAX(0,C14-N(D14)))</f>
        <v/>
      </c>
      <c r="F14" s="32"/>
      <c r="G14" s="33" t="str">
        <f aca="false">IF(OR(E14="",F14=""),"",N(E14)*N(F14))</f>
        <v/>
      </c>
      <c r="H14" s="34"/>
      <c r="I14" s="34"/>
      <c r="J14" s="12"/>
    </row>
    <row r="15" customFormat="false" ht="19.5" hidden="false" customHeight="true" outlineLevel="0" collapsed="false">
      <c r="A15" s="27" t="n">
        <v>10</v>
      </c>
      <c r="B15" s="28" t="s">
        <v>99</v>
      </c>
      <c r="C15" s="29" t="n">
        <v>1</v>
      </c>
      <c r="D15" s="30"/>
      <c r="E15" s="31" t="str">
        <f aca="false">IF(OR(NOT(ISNUMBER(C15)),D15=""),"",MAX(0,C15-N(D15)))</f>
        <v/>
      </c>
      <c r="F15" s="32"/>
      <c r="G15" s="33" t="str">
        <f aca="false">IF(OR(E15="",F15=""),"",N(E15)*N(F15))</f>
        <v/>
      </c>
      <c r="H15" s="34"/>
      <c r="I15" s="34"/>
      <c r="J15" s="12"/>
    </row>
    <row r="16" customFormat="false" ht="19.5" hidden="false" customHeight="true" outlineLevel="0" collapsed="false">
      <c r="A16" s="27" t="n">
        <v>11</v>
      </c>
      <c r="B16" s="28" t="s">
        <v>100</v>
      </c>
      <c r="C16" s="29" t="n">
        <v>2</v>
      </c>
      <c r="D16" s="30"/>
      <c r="E16" s="31" t="str">
        <f aca="false">IF(OR(NOT(ISNUMBER(C16)),D16=""),"",MAX(0,C16-N(D16)))</f>
        <v/>
      </c>
      <c r="F16" s="32"/>
      <c r="G16" s="33" t="str">
        <f aca="false">IF(OR(E16="",F16=""),"",N(E16)*N(F16))</f>
        <v/>
      </c>
      <c r="H16" s="34"/>
      <c r="I16" s="34"/>
      <c r="J16" s="12"/>
    </row>
    <row r="17" customFormat="false" ht="19.5" hidden="false" customHeight="true" outlineLevel="0" collapsed="false">
      <c r="A17" s="27" t="n">
        <v>12</v>
      </c>
      <c r="B17" s="28" t="s">
        <v>101</v>
      </c>
      <c r="C17" s="29" t="n">
        <v>1</v>
      </c>
      <c r="D17" s="30"/>
      <c r="E17" s="31" t="str">
        <f aca="false">IF(OR(NOT(ISNUMBER(C17)),D17=""),"",MAX(0,C17-N(D17)))</f>
        <v/>
      </c>
      <c r="F17" s="32"/>
      <c r="G17" s="33" t="str">
        <f aca="false">IF(OR(E17="",F17=""),"",N(E17)*N(F17))</f>
        <v/>
      </c>
      <c r="H17" s="34"/>
      <c r="I17" s="34"/>
      <c r="J17" s="12" t="s">
        <v>102</v>
      </c>
    </row>
    <row r="18" customFormat="false" ht="19.5" hidden="false" customHeight="true" outlineLevel="0" collapsed="false">
      <c r="A18" s="27" t="n">
        <v>13</v>
      </c>
      <c r="B18" s="28" t="s">
        <v>103</v>
      </c>
      <c r="C18" s="29" t="n">
        <v>1</v>
      </c>
      <c r="D18" s="30"/>
      <c r="E18" s="31" t="str">
        <f aca="false">IF(OR(NOT(ISNUMBER(C18)),D18=""),"",MAX(0,C18-N(D18)))</f>
        <v/>
      </c>
      <c r="F18" s="32"/>
      <c r="G18" s="33" t="str">
        <f aca="false">IF(OR(E18="",F18=""),"",N(E18)*N(F18))</f>
        <v/>
      </c>
      <c r="H18" s="34"/>
      <c r="I18" s="34"/>
      <c r="J18" s="12" t="s">
        <v>104</v>
      </c>
    </row>
    <row r="19" customFormat="false" ht="19.5" hidden="false" customHeight="true" outlineLevel="0" collapsed="false">
      <c r="A19" s="27" t="n">
        <v>14</v>
      </c>
      <c r="B19" s="28" t="s">
        <v>105</v>
      </c>
      <c r="C19" s="29" t="n">
        <v>1</v>
      </c>
      <c r="D19" s="30"/>
      <c r="E19" s="31" t="str">
        <f aca="false">IF(OR(NOT(ISNUMBER(C19)),D19=""),"",MAX(0,C19-N(D19)))</f>
        <v/>
      </c>
      <c r="F19" s="32"/>
      <c r="G19" s="33" t="str">
        <f aca="false">IF(OR(E19="",F19=""),"",N(E19)*N(F19))</f>
        <v/>
      </c>
      <c r="H19" s="34"/>
      <c r="I19" s="34"/>
      <c r="J19" s="12" t="s">
        <v>106</v>
      </c>
    </row>
    <row r="20" customFormat="false" ht="19.5" hidden="false" customHeight="true" outlineLevel="0" collapsed="false">
      <c r="A20" s="27" t="n">
        <v>15</v>
      </c>
      <c r="B20" s="28" t="s">
        <v>107</v>
      </c>
      <c r="C20" s="29" t="n">
        <v>1</v>
      </c>
      <c r="D20" s="30"/>
      <c r="E20" s="31" t="str">
        <f aca="false">IF(OR(NOT(ISNUMBER(C20)),D20=""),"",MAX(0,C20-N(D20)))</f>
        <v/>
      </c>
      <c r="F20" s="32"/>
      <c r="G20" s="33" t="str">
        <f aca="false">IF(OR(E20="",F20=""),"",N(E20)*N(F20))</f>
        <v/>
      </c>
      <c r="H20" s="34"/>
      <c r="I20" s="34"/>
      <c r="J20" s="12"/>
    </row>
    <row r="21" customFormat="false" ht="19.5" hidden="false" customHeight="true" outlineLevel="0" collapsed="false">
      <c r="A21" s="27" t="n">
        <v>16</v>
      </c>
      <c r="B21" s="28" t="s">
        <v>108</v>
      </c>
      <c r="C21" s="29" t="n">
        <v>1</v>
      </c>
      <c r="D21" s="30"/>
      <c r="E21" s="31" t="str">
        <f aca="false">IF(OR(NOT(ISNUMBER(C21)),D21=""),"",MAX(0,C21-N(D21)))</f>
        <v/>
      </c>
      <c r="F21" s="32"/>
      <c r="G21" s="33" t="str">
        <f aca="false">IF(OR(E21="",F21=""),"",N(E21)*N(F21))</f>
        <v/>
      </c>
      <c r="H21" s="34"/>
      <c r="I21" s="34"/>
      <c r="J21" s="12"/>
    </row>
    <row r="22" customFormat="false" ht="19.5" hidden="false" customHeight="true" outlineLevel="0" collapsed="false">
      <c r="A22" s="27" t="n">
        <v>17</v>
      </c>
      <c r="B22" s="28" t="s">
        <v>109</v>
      </c>
      <c r="C22" s="29" t="n">
        <v>12</v>
      </c>
      <c r="D22" s="30"/>
      <c r="E22" s="31" t="str">
        <f aca="false">IF(OR(NOT(ISNUMBER(C22)),D22=""),"",MAX(0,C22-N(D22)))</f>
        <v/>
      </c>
      <c r="F22" s="32"/>
      <c r="G22" s="33" t="str">
        <f aca="false">IF(OR(E22="",F22=""),"",N(E22)*N(F22))</f>
        <v/>
      </c>
      <c r="H22" s="34"/>
      <c r="I22" s="34"/>
      <c r="J22" s="12" t="s">
        <v>110</v>
      </c>
    </row>
    <row r="23" customFormat="false" ht="19.5" hidden="false" customHeight="true" outlineLevel="0" collapsed="false">
      <c r="A23" s="27" t="n">
        <v>18</v>
      </c>
      <c r="B23" s="28" t="s">
        <v>111</v>
      </c>
      <c r="C23" s="29" t="n">
        <v>4</v>
      </c>
      <c r="D23" s="30"/>
      <c r="E23" s="31" t="str">
        <f aca="false">IF(OR(NOT(ISNUMBER(C23)),D23=""),"",MAX(0,C23-N(D23)))</f>
        <v/>
      </c>
      <c r="F23" s="32"/>
      <c r="G23" s="33" t="str">
        <f aca="false">IF(OR(E23="",F23=""),"",N(E23)*N(F23))</f>
        <v/>
      </c>
      <c r="H23" s="34"/>
      <c r="I23" s="34"/>
      <c r="J23" s="12" t="s">
        <v>112</v>
      </c>
    </row>
    <row r="24" customFormat="false" ht="19.5" hidden="false" customHeight="true" outlineLevel="0" collapsed="false">
      <c r="A24" s="27" t="n">
        <v>19</v>
      </c>
      <c r="B24" s="28" t="s">
        <v>113</v>
      </c>
      <c r="C24" s="29" t="n">
        <v>1</v>
      </c>
      <c r="D24" s="30"/>
      <c r="E24" s="31" t="str">
        <f aca="false">IF(OR(NOT(ISNUMBER(C24)),D24=""),"",MAX(0,C24-N(D24)))</f>
        <v/>
      </c>
      <c r="F24" s="32"/>
      <c r="G24" s="33" t="str">
        <f aca="false">IF(OR(E24="",F24=""),"",N(E24)*N(F24))</f>
        <v/>
      </c>
      <c r="H24" s="34"/>
      <c r="I24" s="34"/>
      <c r="J24" s="12" t="s">
        <v>114</v>
      </c>
    </row>
    <row r="25" customFormat="false" ht="19.5" hidden="false" customHeight="true" outlineLevel="0" collapsed="false">
      <c r="A25" s="27" t="n">
        <v>20</v>
      </c>
      <c r="B25" s="28" t="s">
        <v>115</v>
      </c>
      <c r="C25" s="29" t="n">
        <v>1</v>
      </c>
      <c r="D25" s="30"/>
      <c r="E25" s="31" t="str">
        <f aca="false">IF(OR(NOT(ISNUMBER(C25)),D25=""),"",MAX(0,C25-N(D25)))</f>
        <v/>
      </c>
      <c r="F25" s="32"/>
      <c r="G25" s="33" t="str">
        <f aca="false">IF(OR(E25="",F25=""),"",N(E25)*N(F25))</f>
        <v/>
      </c>
      <c r="H25" s="34"/>
      <c r="I25" s="34"/>
      <c r="J25" s="12"/>
    </row>
    <row r="26" customFormat="false" ht="19.5" hidden="false" customHeight="true" outlineLevel="0" collapsed="false">
      <c r="A26" s="27" t="n">
        <v>21</v>
      </c>
      <c r="B26" s="28" t="s">
        <v>116</v>
      </c>
      <c r="C26" s="36" t="n">
        <f aca="false">설정!$C$16+설정!$C$5+설정!$C$6/3+설정!$C$14</f>
        <v>15</v>
      </c>
      <c r="D26" s="30"/>
      <c r="E26" s="31" t="str">
        <f aca="false">IF(OR(NOT(ISNUMBER(C26)),D26=""),"",MAX(0,C26-N(D26)))</f>
        <v/>
      </c>
      <c r="F26" s="32"/>
      <c r="G26" s="33" t="str">
        <f aca="false">IF(OR(E26="",F26=""),"",N(E26)*N(F26))</f>
        <v/>
      </c>
      <c r="H26" s="34"/>
      <c r="I26" s="34"/>
      <c r="J26" s="12" t="s">
        <v>117</v>
      </c>
    </row>
    <row r="27" customFormat="false" ht="19.5" hidden="false" customHeight="true" outlineLevel="0" collapsed="false">
      <c r="A27" s="27" t="n">
        <v>22</v>
      </c>
      <c r="B27" s="28" t="s">
        <v>118</v>
      </c>
      <c r="C27" s="36" t="n">
        <f aca="false">설정!$C$16+1+설정!$C$5</f>
        <v>6</v>
      </c>
      <c r="D27" s="30"/>
      <c r="E27" s="31" t="str">
        <f aca="false">IF(OR(NOT(ISNUMBER(C27)),D27=""),"",MAX(0,C27-N(D27)))</f>
        <v/>
      </c>
      <c r="F27" s="32"/>
      <c r="G27" s="33" t="str">
        <f aca="false">IF(OR(E27="",F27=""),"",N(E27)*N(F27))</f>
        <v/>
      </c>
      <c r="H27" s="34"/>
      <c r="I27" s="34"/>
      <c r="J27" s="12" t="s">
        <v>119</v>
      </c>
    </row>
    <row r="28" customFormat="false" ht="19.5" hidden="false" customHeight="true" outlineLevel="0" collapsed="false">
      <c r="A28" s="27" t="n">
        <v>23</v>
      </c>
      <c r="B28" s="28" t="s">
        <v>120</v>
      </c>
      <c r="C28" s="29" t="n">
        <v>4</v>
      </c>
      <c r="D28" s="30"/>
      <c r="E28" s="31" t="str">
        <f aca="false">IF(OR(NOT(ISNUMBER(C28)),D28=""),"",MAX(0,C28-N(D28)))</f>
        <v/>
      </c>
      <c r="F28" s="32"/>
      <c r="G28" s="33" t="str">
        <f aca="false">IF(OR(E28="",F28=""),"",N(E28)*N(F28))</f>
        <v/>
      </c>
      <c r="H28" s="34"/>
      <c r="I28" s="34"/>
      <c r="J28" s="12" t="s">
        <v>121</v>
      </c>
    </row>
    <row r="29" customFormat="false" ht="19.5" hidden="false" customHeight="true" outlineLevel="0" collapsed="false">
      <c r="A29" s="27" t="n">
        <v>24</v>
      </c>
      <c r="B29" s="28" t="s">
        <v>122</v>
      </c>
      <c r="C29" s="29" t="n">
        <v>5</v>
      </c>
      <c r="D29" s="30"/>
      <c r="E29" s="31" t="str">
        <f aca="false">IF(OR(NOT(ISNUMBER(C29)),D29=""),"",MAX(0,C29-N(D29)))</f>
        <v/>
      </c>
      <c r="F29" s="32"/>
      <c r="G29" s="33" t="str">
        <f aca="false">IF(OR(E29="",F29=""),"",N(E29)*N(F29))</f>
        <v/>
      </c>
      <c r="H29" s="34"/>
      <c r="I29" s="34"/>
      <c r="J29" s="12" t="s">
        <v>123</v>
      </c>
    </row>
    <row r="30" customFormat="false" ht="19.5" hidden="false" customHeight="true" outlineLevel="0" collapsed="false">
      <c r="A30" s="27" t="n">
        <v>25</v>
      </c>
      <c r="B30" s="28" t="s">
        <v>124</v>
      </c>
      <c r="C30" s="29" t="n">
        <v>2</v>
      </c>
      <c r="D30" s="30"/>
      <c r="E30" s="31" t="str">
        <f aca="false">IF(OR(NOT(ISNUMBER(C30)),D30=""),"",MAX(0,C30-N(D30)))</f>
        <v/>
      </c>
      <c r="F30" s="32"/>
      <c r="G30" s="33" t="str">
        <f aca="false">IF(OR(E30="",F30=""),"",N(E30)*N(F30))</f>
        <v/>
      </c>
      <c r="H30" s="34"/>
      <c r="I30" s="34"/>
      <c r="J30" s="12" t="s">
        <v>125</v>
      </c>
    </row>
    <row r="31" customFormat="false" ht="19.5" hidden="false" customHeight="true" outlineLevel="0" collapsed="false">
      <c r="A31" s="27" t="n">
        <v>26</v>
      </c>
      <c r="B31" s="28" t="s">
        <v>126</v>
      </c>
      <c r="C31" s="29" t="n">
        <v>20</v>
      </c>
      <c r="D31" s="30"/>
      <c r="E31" s="31" t="str">
        <f aca="false">IF(OR(NOT(ISNUMBER(C31)),D31=""),"",MAX(0,C31-N(D31)))</f>
        <v/>
      </c>
      <c r="F31" s="32"/>
      <c r="G31" s="33" t="str">
        <f aca="false">IF(OR(E31="",F31=""),"",N(E31)*N(F31))</f>
        <v/>
      </c>
      <c r="H31" s="34"/>
      <c r="I31" s="34"/>
      <c r="J31" s="12"/>
    </row>
    <row r="32" customFormat="false" ht="19.5" hidden="false" customHeight="true" outlineLevel="0" collapsed="false">
      <c r="A32" s="27" t="n">
        <v>27</v>
      </c>
      <c r="B32" s="28" t="s">
        <v>127</v>
      </c>
      <c r="C32" s="29" t="n">
        <v>2</v>
      </c>
      <c r="D32" s="30"/>
      <c r="E32" s="31" t="str">
        <f aca="false">IF(OR(NOT(ISNUMBER(C32)),D32=""),"",MAX(0,C32-N(D32)))</f>
        <v/>
      </c>
      <c r="F32" s="32"/>
      <c r="G32" s="33" t="str">
        <f aca="false">IF(OR(E32="",F32=""),"",N(E32)*N(F32))</f>
        <v/>
      </c>
      <c r="H32" s="34"/>
      <c r="I32" s="34"/>
      <c r="J32" s="12"/>
    </row>
    <row r="33" customFormat="false" ht="19.5" hidden="false" customHeight="true" outlineLevel="0" collapsed="false">
      <c r="A33" s="27" t="n">
        <v>28</v>
      </c>
      <c r="B33" s="28" t="s">
        <v>128</v>
      </c>
      <c r="C33" s="29" t="n">
        <v>1</v>
      </c>
      <c r="D33" s="30"/>
      <c r="E33" s="31" t="str">
        <f aca="false">IF(OR(NOT(ISNUMBER(C33)),D33=""),"",MAX(0,C33-N(D33)))</f>
        <v/>
      </c>
      <c r="F33" s="32"/>
      <c r="G33" s="33" t="str">
        <f aca="false">IF(OR(E33="",F33=""),"",N(E33)*N(F33))</f>
        <v/>
      </c>
      <c r="H33" s="34"/>
      <c r="I33" s="34"/>
      <c r="J33" s="12" t="s">
        <v>129</v>
      </c>
    </row>
    <row r="34" customFormat="false" ht="19.5" hidden="false" customHeight="true" outlineLevel="0" collapsed="false">
      <c r="A34" s="27" t="n">
        <v>29</v>
      </c>
      <c r="B34" s="28" t="s">
        <v>130</v>
      </c>
      <c r="C34" s="29" t="n">
        <v>1</v>
      </c>
      <c r="D34" s="30"/>
      <c r="E34" s="31" t="str">
        <f aca="false">IF(OR(NOT(ISNUMBER(C34)),D34=""),"",MAX(0,C34-N(D34)))</f>
        <v/>
      </c>
      <c r="F34" s="32"/>
      <c r="G34" s="33" t="str">
        <f aca="false">IF(OR(E34="",F34=""),"",N(E34)*N(F34))</f>
        <v/>
      </c>
      <c r="H34" s="34"/>
      <c r="I34" s="34"/>
      <c r="J34" s="12"/>
    </row>
    <row r="35" customFormat="false" ht="19.5" hidden="false" customHeight="true" outlineLevel="0" collapsed="false">
      <c r="A35" s="27" t="n">
        <v>30</v>
      </c>
      <c r="B35" s="28" t="s">
        <v>131</v>
      </c>
      <c r="C35" s="29"/>
      <c r="D35" s="30"/>
      <c r="E35" s="31" t="str">
        <f aca="false">IF(OR(NOT(ISNUMBER(C35)),D35=""),"",MAX(0,C35-N(D35)))</f>
        <v/>
      </c>
      <c r="F35" s="32"/>
      <c r="G35" s="33" t="str">
        <f aca="false">IF(OR(E35="",F35=""),"",N(E35)*N(F35))</f>
        <v/>
      </c>
      <c r="H35" s="34"/>
      <c r="I35" s="34"/>
      <c r="J35" s="12" t="s">
        <v>132</v>
      </c>
    </row>
    <row r="36" customFormat="false" ht="19.5" hidden="false" customHeight="true" outlineLevel="0" collapsed="false">
      <c r="A36" s="27" t="n">
        <v>31</v>
      </c>
      <c r="B36" s="28" t="s">
        <v>133</v>
      </c>
      <c r="C36" s="29"/>
      <c r="D36" s="30"/>
      <c r="E36" s="31" t="str">
        <f aca="false">IF(OR(NOT(ISNUMBER(C36)),D36=""),"",MAX(0,C36-N(D36)))</f>
        <v/>
      </c>
      <c r="F36" s="32"/>
      <c r="G36" s="33" t="str">
        <f aca="false">IF(OR(E36="",F36=""),"",N(E36)*N(F36))</f>
        <v/>
      </c>
      <c r="H36" s="34"/>
      <c r="I36" s="34"/>
      <c r="J36" s="12" t="s">
        <v>134</v>
      </c>
    </row>
    <row r="37" customFormat="false" ht="19.5" hidden="false" customHeight="true" outlineLevel="0" collapsed="false">
      <c r="A37" s="27" t="n">
        <v>32</v>
      </c>
      <c r="B37" s="28" t="s">
        <v>135</v>
      </c>
      <c r="C37" s="31" t="n">
        <f aca="false">설정!$C$5</f>
        <v>3</v>
      </c>
      <c r="D37" s="30"/>
      <c r="E37" s="31" t="str">
        <f aca="false">IF(OR(NOT(ISNUMBER(C37)),D37=""),"",MAX(0,C37-N(D37)))</f>
        <v/>
      </c>
      <c r="F37" s="32"/>
      <c r="G37" s="33" t="str">
        <f aca="false">IF(OR(E37="",F37=""),"",N(E37)*N(F37))</f>
        <v/>
      </c>
      <c r="H37" s="34"/>
      <c r="I37" s="34"/>
      <c r="J37" s="12" t="s">
        <v>136</v>
      </c>
    </row>
    <row r="38" customFormat="false" ht="19.5" hidden="false" customHeight="true" outlineLevel="0" collapsed="false">
      <c r="A38" s="27" t="n">
        <v>33</v>
      </c>
      <c r="B38" s="28" t="s">
        <v>137</v>
      </c>
      <c r="C38" s="29" t="n">
        <v>20</v>
      </c>
      <c r="D38" s="30"/>
      <c r="E38" s="31" t="str">
        <f aca="false">IF(OR(NOT(ISNUMBER(C38)),D38=""),"",MAX(0,C38-N(D38)))</f>
        <v/>
      </c>
      <c r="F38" s="32"/>
      <c r="G38" s="33" t="str">
        <f aca="false">IF(OR(E38="",F38=""),"",N(E38)*N(F38))</f>
        <v/>
      </c>
      <c r="H38" s="34"/>
      <c r="I38" s="34"/>
      <c r="J38" s="12"/>
    </row>
    <row r="39" customFormat="false" ht="19.5" hidden="false" customHeight="true" outlineLevel="0" collapsed="false">
      <c r="A39" s="27" t="n">
        <v>34</v>
      </c>
      <c r="B39" s="28" t="s">
        <v>138</v>
      </c>
      <c r="C39" s="29" t="n">
        <v>20</v>
      </c>
      <c r="D39" s="30"/>
      <c r="E39" s="31" t="str">
        <f aca="false">IF(OR(NOT(ISNUMBER(C39)),D39=""),"",MAX(0,C39-N(D39)))</f>
        <v/>
      </c>
      <c r="F39" s="32"/>
      <c r="G39" s="33" t="str">
        <f aca="false">IF(OR(E39="",F39=""),"",N(E39)*N(F39))</f>
        <v/>
      </c>
      <c r="H39" s="34"/>
      <c r="I39" s="34"/>
      <c r="J39" s="12"/>
    </row>
    <row r="40" customFormat="false" ht="19.5" hidden="false" customHeight="true" outlineLevel="0" collapsed="false">
      <c r="A40" s="27" t="n">
        <v>35</v>
      </c>
      <c r="B40" s="28" t="s">
        <v>139</v>
      </c>
      <c r="C40" s="36" t="n">
        <f aca="false">설정!$C$6+설정!$C$7</f>
        <v>15</v>
      </c>
      <c r="D40" s="30"/>
      <c r="E40" s="31" t="str">
        <f aca="false">IF(OR(NOT(ISNUMBER(C40)),D40=""),"",MAX(0,C40-N(D40)))</f>
        <v/>
      </c>
      <c r="F40" s="32"/>
      <c r="G40" s="33" t="str">
        <f aca="false">IF(OR(E40="",F40=""),"",N(E40)*N(F40))</f>
        <v/>
      </c>
      <c r="H40" s="34"/>
      <c r="I40" s="34"/>
      <c r="J40" s="12" t="s">
        <v>140</v>
      </c>
    </row>
    <row r="41" customFormat="false" ht="19.5" hidden="false" customHeight="true" outlineLevel="0" collapsed="false">
      <c r="A41" s="27" t="n">
        <v>36</v>
      </c>
      <c r="B41" s="28" t="s">
        <v>141</v>
      </c>
      <c r="C41" s="29" t="n">
        <v>1</v>
      </c>
      <c r="D41" s="30"/>
      <c r="E41" s="31" t="str">
        <f aca="false">IF(OR(NOT(ISNUMBER(C41)),D41=""),"",MAX(0,C41-N(D41)))</f>
        <v/>
      </c>
      <c r="F41" s="32"/>
      <c r="G41" s="33" t="str">
        <f aca="false">IF(OR(E41="",F41=""),"",N(E41)*N(F41))</f>
        <v/>
      </c>
      <c r="H41" s="34"/>
      <c r="I41" s="34"/>
      <c r="J41" s="12" t="s">
        <v>142</v>
      </c>
    </row>
    <row r="42" customFormat="false" ht="19.5" hidden="false" customHeight="true" outlineLevel="0" collapsed="false">
      <c r="A42" s="27" t="n">
        <v>37</v>
      </c>
      <c r="B42" s="28" t="s">
        <v>143</v>
      </c>
      <c r="C42" s="29"/>
      <c r="D42" s="30"/>
      <c r="E42" s="31" t="str">
        <f aca="false">IF(OR(NOT(ISNUMBER(C42)),D42=""),"",MAX(0,C42-N(D42)))</f>
        <v/>
      </c>
      <c r="F42" s="32"/>
      <c r="G42" s="33" t="str">
        <f aca="false">IF(OR(E42="",F42=""),"",N(E42)*N(F42))</f>
        <v/>
      </c>
      <c r="H42" s="34"/>
      <c r="I42" s="34"/>
      <c r="J42" s="12" t="s">
        <v>144</v>
      </c>
    </row>
    <row r="43" customFormat="false" ht="19.5" hidden="false" customHeight="true" outlineLevel="0" collapsed="false">
      <c r="A43" s="27" t="n">
        <v>38</v>
      </c>
      <c r="B43" s="28" t="s">
        <v>145</v>
      </c>
      <c r="C43" s="29" t="n">
        <v>1</v>
      </c>
      <c r="D43" s="30"/>
      <c r="E43" s="31" t="str">
        <f aca="false">IF(OR(NOT(ISNUMBER(C43)),D43=""),"",MAX(0,C43-N(D43)))</f>
        <v/>
      </c>
      <c r="F43" s="32"/>
      <c r="G43" s="33" t="str">
        <f aca="false">IF(OR(E43="",F43=""),"",N(E43)*N(F43))</f>
        <v/>
      </c>
      <c r="H43" s="34"/>
      <c r="I43" s="34"/>
      <c r="J43" s="12" t="s">
        <v>146</v>
      </c>
    </row>
    <row r="44" customFormat="false" ht="19.5" hidden="false" customHeight="true" outlineLevel="0" collapsed="false">
      <c r="A44" s="27" t="n">
        <v>39</v>
      </c>
      <c r="B44" s="28" t="s">
        <v>147</v>
      </c>
      <c r="C44" s="29" t="n">
        <v>1</v>
      </c>
      <c r="D44" s="30"/>
      <c r="E44" s="31" t="str">
        <f aca="false">IF(OR(NOT(ISNUMBER(C44)),D44=""),"",MAX(0,C44-N(D44)))</f>
        <v/>
      </c>
      <c r="F44" s="32"/>
      <c r="G44" s="33" t="str">
        <f aca="false">IF(OR(E44="",F44=""),"",N(E44)*N(F44))</f>
        <v/>
      </c>
      <c r="H44" s="34"/>
      <c r="I44" s="34"/>
      <c r="J44" s="12"/>
    </row>
    <row r="45" customFormat="false" ht="19.5" hidden="false" customHeight="true" outlineLevel="0" collapsed="false">
      <c r="A45" s="27" t="n">
        <v>40</v>
      </c>
      <c r="B45" s="28" t="s">
        <v>148</v>
      </c>
      <c r="C45" s="29"/>
      <c r="D45" s="30"/>
      <c r="E45" s="31" t="str">
        <f aca="false">IF(OR(NOT(ISNUMBER(C45)),D45=""),"",MAX(0,C45-N(D45)))</f>
        <v/>
      </c>
      <c r="F45" s="32"/>
      <c r="G45" s="33" t="str">
        <f aca="false">IF(OR(E45="",F45=""),"",N(E45)*N(F45))</f>
        <v/>
      </c>
      <c r="H45" s="34"/>
      <c r="I45" s="34"/>
      <c r="J45" s="12" t="s">
        <v>149</v>
      </c>
    </row>
    <row r="46" customFormat="false" ht="19.5" hidden="false" customHeight="true" outlineLevel="0" collapsed="false">
      <c r="A46" s="27" t="n">
        <v>41</v>
      </c>
      <c r="B46" s="28" t="s">
        <v>150</v>
      </c>
      <c r="C46" s="29"/>
      <c r="D46" s="30"/>
      <c r="E46" s="31" t="str">
        <f aca="false">IF(OR(NOT(ISNUMBER(C46)),D46=""),"",MAX(0,C46-N(D46)))</f>
        <v/>
      </c>
      <c r="F46" s="32"/>
      <c r="G46" s="33" t="str">
        <f aca="false">IF(OR(E46="",F46=""),"",N(E46)*N(F46))</f>
        <v/>
      </c>
      <c r="H46" s="34"/>
      <c r="I46" s="34"/>
      <c r="J46" s="12" t="s">
        <v>134</v>
      </c>
    </row>
    <row r="47" customFormat="false" ht="19.5" hidden="false" customHeight="true" outlineLevel="0" collapsed="false">
      <c r="A47" s="27" t="n">
        <v>42</v>
      </c>
      <c r="B47" s="28" t="s">
        <v>151</v>
      </c>
      <c r="C47" s="29" t="n">
        <v>1</v>
      </c>
      <c r="D47" s="30"/>
      <c r="E47" s="31" t="str">
        <f aca="false">IF(OR(NOT(ISNUMBER(C47)),D47=""),"",MAX(0,C47-N(D47)))</f>
        <v/>
      </c>
      <c r="F47" s="32"/>
      <c r="G47" s="33" t="str">
        <f aca="false">IF(OR(E47="",F47=""),"",N(E47)*N(F47))</f>
        <v/>
      </c>
      <c r="H47" s="34"/>
      <c r="I47" s="34"/>
      <c r="J47" s="12"/>
    </row>
    <row r="48" customFormat="false" ht="19.5" hidden="false" customHeight="true" outlineLevel="0" collapsed="false">
      <c r="A48" s="27" t="n">
        <v>43</v>
      </c>
      <c r="B48" s="28" t="s">
        <v>152</v>
      </c>
      <c r="C48" s="29" t="n">
        <v>1</v>
      </c>
      <c r="D48" s="30"/>
      <c r="E48" s="31" t="str">
        <f aca="false">IF(OR(NOT(ISNUMBER(C48)),D48=""),"",MAX(0,C48-N(D48)))</f>
        <v/>
      </c>
      <c r="F48" s="32"/>
      <c r="G48" s="33" t="str">
        <f aca="false">IF(OR(E48="",F48=""),"",N(E48)*N(F48))</f>
        <v/>
      </c>
      <c r="H48" s="34"/>
      <c r="I48" s="34"/>
      <c r="J48" s="12"/>
    </row>
    <row r="49" customFormat="false" ht="19.5" hidden="false" customHeight="true" outlineLevel="0" collapsed="false">
      <c r="A49" s="27" t="n">
        <v>44</v>
      </c>
      <c r="B49" s="28" t="s">
        <v>153</v>
      </c>
      <c r="C49" s="29" t="n">
        <v>1</v>
      </c>
      <c r="D49" s="30"/>
      <c r="E49" s="31" t="str">
        <f aca="false">IF(OR(NOT(ISNUMBER(C49)),D49=""),"",MAX(0,C49-N(D49)))</f>
        <v/>
      </c>
      <c r="F49" s="32"/>
      <c r="G49" s="33" t="str">
        <f aca="false">IF(OR(E49="",F49=""),"",N(E49)*N(F49))</f>
        <v/>
      </c>
      <c r="H49" s="34"/>
      <c r="I49" s="34"/>
      <c r="J49" s="12"/>
    </row>
    <row r="50" customFormat="false" ht="19.5" hidden="false" customHeight="true" outlineLevel="0" collapsed="false">
      <c r="A50" s="27" t="n">
        <v>45</v>
      </c>
      <c r="B50" s="28" t="s">
        <v>154</v>
      </c>
      <c r="C50" s="29" t="n">
        <v>2</v>
      </c>
      <c r="D50" s="30"/>
      <c r="E50" s="31" t="str">
        <f aca="false">IF(OR(NOT(ISNUMBER(C50)),D50=""),"",MAX(0,C50-N(D50)))</f>
        <v/>
      </c>
      <c r="F50" s="32"/>
      <c r="G50" s="33" t="str">
        <f aca="false">IF(OR(E50="",F50=""),"",N(E50)*N(F50))</f>
        <v/>
      </c>
      <c r="H50" s="34"/>
      <c r="I50" s="34"/>
      <c r="J50" s="12" t="s">
        <v>155</v>
      </c>
    </row>
    <row r="51" customFormat="false" ht="19.5" hidden="false" customHeight="true" outlineLevel="0" collapsed="false">
      <c r="A51" s="27" t="n">
        <v>46</v>
      </c>
      <c r="B51" s="28" t="s">
        <v>156</v>
      </c>
      <c r="C51" s="29" t="n">
        <v>1</v>
      </c>
      <c r="D51" s="30"/>
      <c r="E51" s="31" t="str">
        <f aca="false">IF(OR(NOT(ISNUMBER(C51)),D51=""),"",MAX(0,C51-N(D51)))</f>
        <v/>
      </c>
      <c r="F51" s="32"/>
      <c r="G51" s="33" t="str">
        <f aca="false">IF(OR(E51="",F51=""),"",N(E51)*N(F51))</f>
        <v/>
      </c>
      <c r="H51" s="34"/>
      <c r="I51" s="34"/>
      <c r="J51" s="12"/>
    </row>
    <row r="52" customFormat="false" ht="19.5" hidden="false" customHeight="true" outlineLevel="0" collapsed="false">
      <c r="A52" s="27" t="n">
        <v>47</v>
      </c>
      <c r="B52" s="28" t="s">
        <v>157</v>
      </c>
      <c r="C52" s="29" t="n">
        <v>1</v>
      </c>
      <c r="D52" s="30"/>
      <c r="E52" s="31" t="str">
        <f aca="false">IF(OR(NOT(ISNUMBER(C52)),D52=""),"",MAX(0,C52-N(D52)))</f>
        <v/>
      </c>
      <c r="F52" s="32"/>
      <c r="G52" s="33" t="str">
        <f aca="false">IF(OR(E52="",F52=""),"",N(E52)*N(F52))</f>
        <v/>
      </c>
      <c r="H52" s="34"/>
      <c r="I52" s="34"/>
      <c r="J52" s="12"/>
    </row>
    <row r="53" customFormat="false" ht="19.5" hidden="false" customHeight="true" outlineLevel="0" collapsed="false">
      <c r="A53" s="27" t="n">
        <v>48</v>
      </c>
      <c r="B53" s="28" t="s">
        <v>158</v>
      </c>
      <c r="C53" s="29" t="n">
        <v>1</v>
      </c>
      <c r="D53" s="30"/>
      <c r="E53" s="31" t="str">
        <f aca="false">IF(OR(NOT(ISNUMBER(C53)),D53=""),"",MAX(0,C53-N(D53)))</f>
        <v/>
      </c>
      <c r="F53" s="32"/>
      <c r="G53" s="33" t="str">
        <f aca="false">IF(OR(E53="",F53=""),"",N(E53)*N(F53))</f>
        <v/>
      </c>
      <c r="H53" s="34"/>
      <c r="I53" s="34"/>
      <c r="J53" s="12"/>
    </row>
    <row r="54" customFormat="false" ht="19.5" hidden="false" customHeight="true" outlineLevel="0" collapsed="false">
      <c r="A54" s="27" t="n">
        <v>49</v>
      </c>
      <c r="B54" s="28" t="s">
        <v>159</v>
      </c>
      <c r="C54" s="29" t="n">
        <v>1</v>
      </c>
      <c r="D54" s="30"/>
      <c r="E54" s="31" t="str">
        <f aca="false">IF(OR(NOT(ISNUMBER(C54)),D54=""),"",MAX(0,C54-N(D54)))</f>
        <v/>
      </c>
      <c r="F54" s="32"/>
      <c r="G54" s="33" t="str">
        <f aca="false">IF(OR(E54="",F54=""),"",N(E54)*N(F54))</f>
        <v/>
      </c>
      <c r="H54" s="34"/>
      <c r="I54" s="34"/>
      <c r="J54" s="12" t="s">
        <v>160</v>
      </c>
    </row>
    <row r="55" customFormat="false" ht="19.5" hidden="false" customHeight="true" outlineLevel="0" collapsed="false">
      <c r="A55" s="27" t="n">
        <v>50</v>
      </c>
      <c r="B55" s="28" t="s">
        <v>161</v>
      </c>
      <c r="C55" s="36" t="n">
        <f aca="false">설정!$C$6+설정!$C$14+설정!$C$9+설정!$C$10</f>
        <v>22</v>
      </c>
      <c r="D55" s="30"/>
      <c r="E55" s="31" t="str">
        <f aca="false">IF(OR(NOT(ISNUMBER(C55)),D55=""),"",MAX(0,C55-N(D55)))</f>
        <v/>
      </c>
      <c r="F55" s="32"/>
      <c r="G55" s="33" t="str">
        <f aca="false">IF(OR(E55="",F55=""),"",N(E55)*N(F55))</f>
        <v/>
      </c>
      <c r="H55" s="34"/>
      <c r="I55" s="34"/>
      <c r="J55" s="12" t="s">
        <v>162</v>
      </c>
    </row>
    <row r="56" customFormat="false" ht="19.5" hidden="false" customHeight="true" outlineLevel="0" collapsed="false">
      <c r="A56" s="27" t="n">
        <v>51</v>
      </c>
      <c r="B56" s="28" t="s">
        <v>163</v>
      </c>
      <c r="C56" s="29" t="n">
        <v>2</v>
      </c>
      <c r="D56" s="30"/>
      <c r="E56" s="31" t="str">
        <f aca="false">IF(OR(NOT(ISNUMBER(C56)),D56=""),"",MAX(0,C56-N(D56)))</f>
        <v/>
      </c>
      <c r="F56" s="32"/>
      <c r="G56" s="33" t="str">
        <f aca="false">IF(OR(E56="",F56=""),"",N(E56)*N(F56))</f>
        <v/>
      </c>
      <c r="H56" s="34"/>
      <c r="I56" s="34"/>
      <c r="J56" s="12" t="s">
        <v>164</v>
      </c>
    </row>
    <row r="57" customFormat="false" ht="19.5" hidden="false" customHeight="true" outlineLevel="0" collapsed="false">
      <c r="A57" s="27" t="n">
        <v>52</v>
      </c>
      <c r="B57" s="28" t="s">
        <v>165</v>
      </c>
      <c r="C57" s="36" t="n">
        <f aca="false">(설정!$C$8+설정!$C$9)*2</f>
        <v>10</v>
      </c>
      <c r="D57" s="30"/>
      <c r="E57" s="31" t="str">
        <f aca="false">IF(OR(NOT(ISNUMBER(C57)),D57=""),"",MAX(0,C57-N(D57)))</f>
        <v/>
      </c>
      <c r="F57" s="32"/>
      <c r="G57" s="33" t="str">
        <f aca="false">IF(OR(E57="",F57=""),"",N(E57)*N(F57))</f>
        <v/>
      </c>
      <c r="H57" s="34"/>
      <c r="I57" s="34"/>
      <c r="J57" s="12" t="s">
        <v>166</v>
      </c>
    </row>
    <row r="58" customFormat="false" ht="19.5" hidden="false" customHeight="true" outlineLevel="0" collapsed="false">
      <c r="A58" s="27" t="n">
        <v>53</v>
      </c>
      <c r="B58" s="28" t="s">
        <v>167</v>
      </c>
      <c r="C58" s="36" t="s">
        <v>168</v>
      </c>
      <c r="D58" s="30"/>
      <c r="E58" s="31" t="str">
        <f aca="false">IF(OR(NOT(ISNUMBER(C58)),D58=""),"",MAX(0,C58-N(D58)))</f>
        <v/>
      </c>
      <c r="F58" s="32"/>
      <c r="G58" s="33" t="str">
        <f aca="false">IF(OR(E58="",F58=""),"",N(E58)*N(F58))</f>
        <v/>
      </c>
      <c r="H58" s="34"/>
      <c r="I58" s="34"/>
      <c r="J58" s="12" t="s">
        <v>169</v>
      </c>
    </row>
    <row r="59" customFormat="false" ht="19.5" hidden="false" customHeight="true" outlineLevel="0" collapsed="false">
      <c r="A59" s="27" t="n">
        <v>54</v>
      </c>
      <c r="B59" s="28" t="s">
        <v>170</v>
      </c>
      <c r="C59" s="29" t="n">
        <v>15</v>
      </c>
      <c r="D59" s="30"/>
      <c r="E59" s="31" t="str">
        <f aca="false">IF(OR(NOT(ISNUMBER(C59)),D59=""),"",MAX(0,C59-N(D59)))</f>
        <v/>
      </c>
      <c r="F59" s="32"/>
      <c r="G59" s="33" t="str">
        <f aca="false">IF(OR(E59="",F59=""),"",N(E59)*N(F59))</f>
        <v/>
      </c>
      <c r="H59" s="34"/>
      <c r="I59" s="34"/>
      <c r="J59" s="12"/>
    </row>
    <row r="60" customFormat="false" ht="19.5" hidden="false" customHeight="true" outlineLevel="0" collapsed="false">
      <c r="A60" s="27" t="n">
        <v>55</v>
      </c>
      <c r="B60" s="28" t="s">
        <v>171</v>
      </c>
      <c r="C60" s="29" t="n">
        <v>15</v>
      </c>
      <c r="D60" s="30"/>
      <c r="E60" s="31" t="str">
        <f aca="false">IF(OR(NOT(ISNUMBER(C60)),D60=""),"",MAX(0,C60-N(D60)))</f>
        <v/>
      </c>
      <c r="F60" s="32"/>
      <c r="G60" s="33" t="str">
        <f aca="false">IF(OR(E60="",F60=""),"",N(E60)*N(F60))</f>
        <v/>
      </c>
      <c r="H60" s="34"/>
      <c r="I60" s="34"/>
      <c r="J60" s="12"/>
    </row>
    <row r="61" customFormat="false" ht="19.5" hidden="false" customHeight="true" outlineLevel="0" collapsed="false">
      <c r="A61" s="27" t="n">
        <v>56</v>
      </c>
      <c r="B61" s="28" t="s">
        <v>172</v>
      </c>
      <c r="C61" s="29" t="n">
        <v>15</v>
      </c>
      <c r="D61" s="30"/>
      <c r="E61" s="31" t="str">
        <f aca="false">IF(OR(NOT(ISNUMBER(C61)),D61=""),"",MAX(0,C61-N(D61)))</f>
        <v/>
      </c>
      <c r="F61" s="32"/>
      <c r="G61" s="33" t="str">
        <f aca="false">IF(OR(E61="",F61=""),"",N(E61)*N(F61))</f>
        <v/>
      </c>
      <c r="H61" s="34"/>
      <c r="I61" s="34"/>
      <c r="J61" s="12"/>
    </row>
    <row r="62" customFormat="false" ht="19.5" hidden="false" customHeight="true" outlineLevel="0" collapsed="false">
      <c r="A62" s="27" t="n">
        <v>57</v>
      </c>
      <c r="B62" s="28" t="s">
        <v>173</v>
      </c>
      <c r="C62" s="29" t="n">
        <v>15</v>
      </c>
      <c r="D62" s="30"/>
      <c r="E62" s="31" t="str">
        <f aca="false">IF(OR(NOT(ISNUMBER(C62)),D62=""),"",MAX(0,C62-N(D62)))</f>
        <v/>
      </c>
      <c r="F62" s="32"/>
      <c r="G62" s="33" t="str">
        <f aca="false">IF(OR(E62="",F62=""),"",N(E62)*N(F62))</f>
        <v/>
      </c>
      <c r="H62" s="34"/>
      <c r="I62" s="34"/>
      <c r="J62" s="12"/>
    </row>
    <row r="63" customFormat="false" ht="19.5" hidden="false" customHeight="true" outlineLevel="0" collapsed="false">
      <c r="A63" s="27" t="n">
        <v>58</v>
      </c>
      <c r="B63" s="28" t="s">
        <v>174</v>
      </c>
      <c r="C63" s="36" t="n">
        <f aca="false">설정!$C$17*2</f>
        <v>10</v>
      </c>
      <c r="D63" s="30"/>
      <c r="E63" s="31" t="str">
        <f aca="false">IF(OR(NOT(ISNUMBER(C63)),D63=""),"",MAX(0,C63-N(D63)))</f>
        <v/>
      </c>
      <c r="F63" s="32"/>
      <c r="G63" s="33" t="str">
        <f aca="false">IF(OR(E63="",F63=""),"",N(E63)*N(F63))</f>
        <v/>
      </c>
      <c r="H63" s="34"/>
      <c r="I63" s="34"/>
      <c r="J63" s="12" t="s">
        <v>175</v>
      </c>
    </row>
    <row r="64" customFormat="false" ht="19.5" hidden="false" customHeight="true" outlineLevel="0" collapsed="false">
      <c r="A64" s="27" t="n">
        <v>59</v>
      </c>
      <c r="B64" s="28" t="s">
        <v>176</v>
      </c>
      <c r="C64" s="36" t="s">
        <v>177</v>
      </c>
      <c r="D64" s="30"/>
      <c r="E64" s="31" t="str">
        <f aca="false">IF(OR(NOT(ISNUMBER(C64)),D64=""),"",MAX(0,C64-N(D64)))</f>
        <v/>
      </c>
      <c r="F64" s="32"/>
      <c r="G64" s="33" t="str">
        <f aca="false">IF(OR(E64="",F64=""),"",N(E64)*N(F64))</f>
        <v/>
      </c>
      <c r="H64" s="34"/>
      <c r="I64" s="34"/>
      <c r="J64" s="12" t="s">
        <v>178</v>
      </c>
    </row>
    <row r="65" customFormat="false" ht="19.5" hidden="false" customHeight="true" outlineLevel="0" collapsed="false">
      <c r="A65" s="27" t="n">
        <v>60</v>
      </c>
      <c r="B65" s="28" t="s">
        <v>179</v>
      </c>
      <c r="C65" s="36" t="n">
        <f aca="false">설정!$C$6+설정!$C$8+설정!$C$9+3</f>
        <v>20</v>
      </c>
      <c r="D65" s="30"/>
      <c r="E65" s="31" t="str">
        <f aca="false">IF(OR(NOT(ISNUMBER(C65)),D65=""),"",MAX(0,C65-N(D65)))</f>
        <v/>
      </c>
      <c r="F65" s="32"/>
      <c r="G65" s="33" t="str">
        <f aca="false">IF(OR(E65="",F65=""),"",N(E65)*N(F65))</f>
        <v/>
      </c>
      <c r="H65" s="34"/>
      <c r="I65" s="34"/>
      <c r="J65" s="12" t="s">
        <v>180</v>
      </c>
    </row>
    <row r="66" customFormat="false" ht="19.5" hidden="false" customHeight="true" outlineLevel="0" collapsed="false">
      <c r="A66" s="27" t="n">
        <v>61</v>
      </c>
      <c r="B66" s="28" t="s">
        <v>181</v>
      </c>
      <c r="C66" s="36" t="n">
        <f aca="false">설정!$C$6+설정!$C$7+설정!$C$8+설정!$C$11+설정!$C$12+설정!$C$13+설정!$C$9+설정!$C$10</f>
        <v>25</v>
      </c>
      <c r="D66" s="30"/>
      <c r="E66" s="31" t="str">
        <f aca="false">IF(OR(NOT(ISNUMBER(C66)),D66=""),"",MAX(0,C66-N(D66)))</f>
        <v/>
      </c>
      <c r="F66" s="32"/>
      <c r="G66" s="33" t="str">
        <f aca="false">IF(OR(E66="",F66=""),"",N(E66)*N(F66))</f>
        <v/>
      </c>
      <c r="H66" s="34"/>
      <c r="I66" s="34"/>
      <c r="J66" s="12" t="s">
        <v>182</v>
      </c>
    </row>
    <row r="67" customFormat="false" ht="19.5" hidden="false" customHeight="true" outlineLevel="0" collapsed="false">
      <c r="A67" s="27" t="n">
        <v>62</v>
      </c>
      <c r="B67" s="28" t="s">
        <v>183</v>
      </c>
      <c r="C67" s="29"/>
      <c r="D67" s="30"/>
      <c r="E67" s="31" t="str">
        <f aca="false">IF(OR(NOT(ISNUMBER(C67)),D67=""),"",MAX(0,C67-N(D67)))</f>
        <v/>
      </c>
      <c r="F67" s="32"/>
      <c r="G67" s="33" t="str">
        <f aca="false">IF(OR(E67="",F67=""),"",N(E67)*N(F67))</f>
        <v/>
      </c>
      <c r="H67" s="34"/>
      <c r="I67" s="34"/>
      <c r="J67" s="12" t="s">
        <v>184</v>
      </c>
    </row>
    <row r="68" customFormat="false" ht="19.5" hidden="false" customHeight="true" outlineLevel="0" collapsed="false">
      <c r="A68" s="27" t="n">
        <v>63</v>
      </c>
      <c r="B68" s="28" t="s">
        <v>185</v>
      </c>
      <c r="C68" s="29" t="n">
        <v>1</v>
      </c>
      <c r="D68" s="30"/>
      <c r="E68" s="31" t="str">
        <f aca="false">IF(OR(NOT(ISNUMBER(C68)),D68=""),"",MAX(0,C68-N(D68)))</f>
        <v/>
      </c>
      <c r="F68" s="32"/>
      <c r="G68" s="33" t="str">
        <f aca="false">IF(OR(E68="",F68=""),"",N(E68)*N(F68))</f>
        <v/>
      </c>
      <c r="H68" s="34"/>
      <c r="I68" s="34"/>
      <c r="J68" s="12" t="s">
        <v>186</v>
      </c>
    </row>
    <row r="69" customFormat="false" ht="19.5" hidden="false" customHeight="true" outlineLevel="0" collapsed="false">
      <c r="A69" s="27" t="n">
        <v>64</v>
      </c>
      <c r="B69" s="28" t="s">
        <v>187</v>
      </c>
      <c r="C69" s="29" t="n">
        <v>1</v>
      </c>
      <c r="D69" s="30"/>
      <c r="E69" s="31" t="str">
        <f aca="false">IF(OR(NOT(ISNUMBER(C69)),D69=""),"",MAX(0,C69-N(D69)))</f>
        <v/>
      </c>
      <c r="F69" s="32"/>
      <c r="G69" s="33" t="str">
        <f aca="false">IF(OR(E69="",F69=""),"",N(E69)*N(F69))</f>
        <v/>
      </c>
      <c r="H69" s="34"/>
      <c r="I69" s="34"/>
      <c r="J69" s="12" t="s">
        <v>188</v>
      </c>
    </row>
    <row r="70" customFormat="false" ht="19.5" hidden="false" customHeight="true" outlineLevel="0" collapsed="false">
      <c r="A70" s="27" t="n">
        <v>65</v>
      </c>
      <c r="B70" s="28" t="s">
        <v>189</v>
      </c>
      <c r="C70" s="29"/>
      <c r="D70" s="30"/>
      <c r="E70" s="31" t="str">
        <f aca="false">IF(OR(NOT(ISNUMBER(C70)),D70=""),"",MAX(0,C70-N(D70)))</f>
        <v/>
      </c>
      <c r="F70" s="32"/>
      <c r="G70" s="33" t="str">
        <f aca="false">IF(OR(E70="",F70=""),"",N(E70)*N(F70))</f>
        <v/>
      </c>
      <c r="H70" s="34"/>
      <c r="I70" s="34"/>
      <c r="J70" s="12" t="s">
        <v>190</v>
      </c>
    </row>
    <row r="71" customFormat="false" ht="19.5" hidden="false" customHeight="true" outlineLevel="0" collapsed="false">
      <c r="A71" s="27" t="n">
        <v>66</v>
      </c>
      <c r="B71" s="35" t="s">
        <v>191</v>
      </c>
      <c r="C71" s="29" t="n">
        <v>1</v>
      </c>
      <c r="D71" s="30"/>
      <c r="E71" s="31" t="str">
        <f aca="false">IF(OR(NOT(ISNUMBER(C71)),D71=""),"",MAX(0,C71-N(D71)))</f>
        <v/>
      </c>
      <c r="F71" s="32"/>
      <c r="G71" s="33" t="str">
        <f aca="false">IF(OR(E71="",F71=""),"",N(E71)*N(F71))</f>
        <v/>
      </c>
      <c r="H71" s="34"/>
      <c r="I71" s="34"/>
      <c r="J71" s="12" t="s">
        <v>192</v>
      </c>
    </row>
    <row r="72" customFormat="false" ht="19.5" hidden="false" customHeight="true" outlineLevel="0" collapsed="false">
      <c r="A72" s="27" t="n">
        <v>67</v>
      </c>
      <c r="B72" s="35" t="s">
        <v>193</v>
      </c>
      <c r="C72" s="29" t="n">
        <v>1</v>
      </c>
      <c r="D72" s="30"/>
      <c r="E72" s="31" t="str">
        <f aca="false">IF(OR(NOT(ISNUMBER(C72)),D72=""),"",MAX(0,C72-N(D72)))</f>
        <v/>
      </c>
      <c r="F72" s="32"/>
      <c r="G72" s="33" t="str">
        <f aca="false">IF(OR(E72="",F72=""),"",N(E72)*N(F72))</f>
        <v/>
      </c>
      <c r="H72" s="34"/>
      <c r="I72" s="34"/>
      <c r="J72" s="37" t="s">
        <v>194</v>
      </c>
    </row>
    <row r="73" customFormat="false" ht="19.5" hidden="false" customHeight="true" outlineLevel="0" collapsed="false">
      <c r="A73" s="27" t="n">
        <v>68</v>
      </c>
      <c r="B73" s="28" t="s">
        <v>195</v>
      </c>
      <c r="C73" s="29" t="n">
        <v>2</v>
      </c>
      <c r="D73" s="30"/>
      <c r="E73" s="31" t="str">
        <f aca="false">IF(OR(NOT(ISNUMBER(C73)),D73=""),"",MAX(0,C73-N(D73)))</f>
        <v/>
      </c>
      <c r="F73" s="32"/>
      <c r="G73" s="33" t="str">
        <f aca="false">IF(OR(E73="",F73=""),"",N(E73)*N(F73))</f>
        <v/>
      </c>
      <c r="H73" s="34"/>
      <c r="I73" s="34"/>
      <c r="J73" s="12" t="s">
        <v>196</v>
      </c>
    </row>
    <row r="74" customFormat="false" ht="19.5" hidden="false" customHeight="true" outlineLevel="0" collapsed="false">
      <c r="A74" s="27" t="n">
        <v>69</v>
      </c>
      <c r="B74" s="28" t="s">
        <v>197</v>
      </c>
      <c r="C74" s="29" t="n">
        <v>1</v>
      </c>
      <c r="D74" s="30"/>
      <c r="E74" s="31" t="str">
        <f aca="false">IF(OR(NOT(ISNUMBER(C74)),D74=""),"",MAX(0,C74-N(D74)))</f>
        <v/>
      </c>
      <c r="F74" s="32"/>
      <c r="G74" s="33" t="str">
        <f aca="false">IF(OR(E74="",F74=""),"",N(E74)*N(F74))</f>
        <v/>
      </c>
      <c r="H74" s="34"/>
      <c r="I74" s="34"/>
      <c r="J74" s="12" t="s">
        <v>196</v>
      </c>
    </row>
    <row r="75" customFormat="false" ht="19.5" hidden="false" customHeight="true" outlineLevel="0" collapsed="false">
      <c r="A75" s="27" t="n">
        <v>70</v>
      </c>
      <c r="B75" s="28" t="s">
        <v>198</v>
      </c>
      <c r="C75" s="38" t="s">
        <v>199</v>
      </c>
      <c r="D75" s="30"/>
      <c r="E75" s="31" t="str">
        <f aca="false">IF(OR(NOT(ISNUMBER(C75)),D75=""),"",MAX(0,C75-N(D75)))</f>
        <v/>
      </c>
      <c r="F75" s="32"/>
      <c r="G75" s="33" t="str">
        <f aca="false">IF(OR(E75="",F75=""),"",N(E75)*N(F75))</f>
        <v/>
      </c>
      <c r="H75" s="34"/>
      <c r="I75" s="34"/>
      <c r="J75" s="12" t="s">
        <v>200</v>
      </c>
    </row>
    <row r="76" customFormat="false" ht="19.5" hidden="false" customHeight="true" outlineLevel="0" collapsed="false">
      <c r="A76" s="27" t="n">
        <v>71</v>
      </c>
      <c r="B76" s="28" t="s">
        <v>201</v>
      </c>
      <c r="C76" s="29" t="n">
        <v>1</v>
      </c>
      <c r="D76" s="30"/>
      <c r="E76" s="31" t="str">
        <f aca="false">IF(OR(NOT(ISNUMBER(C76)),D76=""),"",MAX(0,C76-N(D76)))</f>
        <v/>
      </c>
      <c r="F76" s="32"/>
      <c r="G76" s="33" t="str">
        <f aca="false">IF(OR(E76="",F76=""),"",N(E76)*N(F76))</f>
        <v/>
      </c>
      <c r="H76" s="34"/>
      <c r="I76" s="34"/>
      <c r="J76" s="12"/>
    </row>
    <row r="77" customFormat="false" ht="19.5" hidden="false" customHeight="true" outlineLevel="0" collapsed="false">
      <c r="A77" s="27" t="n">
        <v>72</v>
      </c>
      <c r="B77" s="28" t="s">
        <v>202</v>
      </c>
      <c r="C77" s="29" t="n">
        <v>1</v>
      </c>
      <c r="D77" s="30"/>
      <c r="E77" s="31" t="str">
        <f aca="false">IF(OR(NOT(ISNUMBER(C77)),D77=""),"",MAX(0,C77-N(D77)))</f>
        <v/>
      </c>
      <c r="F77" s="32"/>
      <c r="G77" s="33" t="str">
        <f aca="false">IF(OR(E77="",F77=""),"",N(E77)*N(F77))</f>
        <v/>
      </c>
      <c r="H77" s="34"/>
      <c r="I77" s="34"/>
      <c r="J77" s="12"/>
    </row>
    <row r="78" customFormat="false" ht="19.5" hidden="false" customHeight="true" outlineLevel="0" collapsed="false">
      <c r="A78" s="27" t="n">
        <v>73</v>
      </c>
      <c r="B78" s="28" t="s">
        <v>203</v>
      </c>
      <c r="C78" s="29" t="n">
        <v>1</v>
      </c>
      <c r="D78" s="30"/>
      <c r="E78" s="31" t="str">
        <f aca="false">IF(OR(NOT(ISNUMBER(C78)),D78=""),"",MAX(0,C78-N(D78)))</f>
        <v/>
      </c>
      <c r="F78" s="32"/>
      <c r="G78" s="33" t="str">
        <f aca="false">IF(OR(E78="",F78=""),"",N(E78)*N(F78))</f>
        <v/>
      </c>
      <c r="H78" s="34"/>
      <c r="I78" s="34"/>
      <c r="J78" s="12"/>
    </row>
    <row r="79" customFormat="false" ht="19.5" hidden="false" customHeight="true" outlineLevel="0" collapsed="false">
      <c r="A79" s="27" t="n">
        <v>74</v>
      </c>
      <c r="B79" s="28" t="s">
        <v>204</v>
      </c>
      <c r="C79" s="36" t="n">
        <f aca="false">설정!$C$13+1</f>
        <v>2</v>
      </c>
      <c r="D79" s="30"/>
      <c r="E79" s="31" t="str">
        <f aca="false">IF(OR(NOT(ISNUMBER(C79)),D79=""),"",MAX(0,C79-N(D79)))</f>
        <v/>
      </c>
      <c r="F79" s="32"/>
      <c r="G79" s="33" t="str">
        <f aca="false">IF(OR(E79="",F79=""),"",N(E79)*N(F79))</f>
        <v/>
      </c>
      <c r="H79" s="34"/>
      <c r="I79" s="34"/>
      <c r="J79" s="12" t="s">
        <v>205</v>
      </c>
    </row>
    <row r="80" customFormat="false" ht="19.5" hidden="false" customHeight="true" outlineLevel="0" collapsed="false">
      <c r="A80" s="27" t="n">
        <v>75</v>
      </c>
      <c r="B80" s="28" t="s">
        <v>206</v>
      </c>
      <c r="C80" s="36" t="n">
        <f aca="false">설정!$C$11+1</f>
        <v>2</v>
      </c>
      <c r="D80" s="30"/>
      <c r="E80" s="31" t="str">
        <f aca="false">IF(OR(NOT(ISNUMBER(C80)),D80=""),"",MAX(0,C80-N(D80)))</f>
        <v/>
      </c>
      <c r="F80" s="32"/>
      <c r="G80" s="33" t="str">
        <f aca="false">IF(OR(E80="",F80=""),"",N(E80)*N(F80))</f>
        <v/>
      </c>
      <c r="H80" s="34"/>
      <c r="I80" s="34"/>
      <c r="J80" s="12" t="s">
        <v>207</v>
      </c>
    </row>
    <row r="81" customFormat="false" ht="19.5" hidden="false" customHeight="true" outlineLevel="0" collapsed="false">
      <c r="A81" s="27" t="n">
        <v>76</v>
      </c>
      <c r="B81" s="28" t="s">
        <v>208</v>
      </c>
      <c r="C81" s="29" t="n">
        <v>1</v>
      </c>
      <c r="D81" s="30"/>
      <c r="E81" s="31" t="str">
        <f aca="false">IF(OR(NOT(ISNUMBER(C81)),D81=""),"",MAX(0,C81-N(D81)))</f>
        <v/>
      </c>
      <c r="F81" s="32"/>
      <c r="G81" s="33" t="str">
        <f aca="false">IF(OR(E81="",F81=""),"",N(E81)*N(F81))</f>
        <v/>
      </c>
      <c r="H81" s="34"/>
      <c r="I81" s="34"/>
      <c r="J81" s="12"/>
    </row>
    <row r="82" customFormat="false" ht="19.5" hidden="false" customHeight="true" outlineLevel="0" collapsed="false">
      <c r="A82" s="27" t="n">
        <v>77</v>
      </c>
      <c r="B82" s="28" t="s">
        <v>209</v>
      </c>
      <c r="C82" s="29" t="n">
        <v>1</v>
      </c>
      <c r="D82" s="30"/>
      <c r="E82" s="31" t="str">
        <f aca="false">IF(OR(NOT(ISNUMBER(C82)),D82=""),"",MAX(0,C82-N(D82)))</f>
        <v/>
      </c>
      <c r="F82" s="32"/>
      <c r="G82" s="33" t="str">
        <f aca="false">IF(OR(E82="",F82=""),"",N(E82)*N(F82))</f>
        <v/>
      </c>
      <c r="H82" s="34"/>
      <c r="I82" s="34"/>
      <c r="J82" s="12" t="s">
        <v>210</v>
      </c>
    </row>
    <row r="83" customFormat="false" ht="19.5" hidden="false" customHeight="true" outlineLevel="0" collapsed="false">
      <c r="A83" s="27" t="n">
        <v>78</v>
      </c>
      <c r="B83" s="28" t="s">
        <v>211</v>
      </c>
      <c r="C83" s="29" t="n">
        <v>2</v>
      </c>
      <c r="D83" s="30"/>
      <c r="E83" s="31" t="str">
        <f aca="false">IF(OR(NOT(ISNUMBER(C83)),D83=""),"",MAX(0,C83-N(D83)))</f>
        <v/>
      </c>
      <c r="F83" s="32"/>
      <c r="G83" s="33" t="str">
        <f aca="false">IF(OR(E83="",F83=""),"",N(E83)*N(F83))</f>
        <v/>
      </c>
      <c r="H83" s="34"/>
      <c r="I83" s="34"/>
      <c r="J83" s="12"/>
    </row>
    <row r="84" customFormat="false" ht="19.5" hidden="false" customHeight="true" outlineLevel="0" collapsed="false">
      <c r="A84" s="27" t="n">
        <v>79</v>
      </c>
      <c r="B84" s="28" t="s">
        <v>212</v>
      </c>
      <c r="C84" s="29" t="n">
        <v>1</v>
      </c>
      <c r="D84" s="30"/>
      <c r="E84" s="31" t="str">
        <f aca="false">IF(OR(NOT(ISNUMBER(C84)),D84=""),"",MAX(0,C84-N(D84)))</f>
        <v/>
      </c>
      <c r="F84" s="32"/>
      <c r="G84" s="33" t="str">
        <f aca="false">IF(OR(E84="",F84=""),"",N(E84)*N(F84))</f>
        <v/>
      </c>
      <c r="H84" s="34"/>
      <c r="I84" s="34"/>
      <c r="J84" s="12"/>
    </row>
    <row r="85" customFormat="false" ht="19.5" hidden="false" customHeight="true" outlineLevel="0" collapsed="false">
      <c r="A85" s="27" t="n">
        <v>80</v>
      </c>
      <c r="B85" s="28" t="s">
        <v>213</v>
      </c>
      <c r="C85" s="36" t="s">
        <v>214</v>
      </c>
      <c r="D85" s="30"/>
      <c r="E85" s="31" t="str">
        <f aca="false">IF(OR(NOT(ISNUMBER(C85)),D85=""),"",MAX(0,C85-N(D85)))</f>
        <v/>
      </c>
      <c r="F85" s="32"/>
      <c r="G85" s="33" t="str">
        <f aca="false">IF(OR(E85="",F85=""),"",N(E85)*N(F85))</f>
        <v/>
      </c>
      <c r="H85" s="34"/>
      <c r="I85" s="34"/>
      <c r="J85" s="12" t="s">
        <v>215</v>
      </c>
    </row>
    <row r="86" customFormat="false" ht="19.5" hidden="false" customHeight="true" outlineLevel="0" collapsed="false">
      <c r="A86" s="27" t="n">
        <v>81</v>
      </c>
      <c r="B86" s="28" t="s">
        <v>216</v>
      </c>
      <c r="C86" s="36" t="n">
        <f aca="false">설정!$C$5+설정!$C$10+설정!$C$11</f>
        <v>6</v>
      </c>
      <c r="D86" s="30"/>
      <c r="E86" s="31" t="str">
        <f aca="false">IF(OR(NOT(ISNUMBER(C86)),D86=""),"",MAX(0,C86-N(D86)))</f>
        <v/>
      </c>
      <c r="F86" s="32"/>
      <c r="G86" s="33" t="str">
        <f aca="false">IF(OR(E86="",F86=""),"",N(E86)*N(F86))</f>
        <v/>
      </c>
      <c r="H86" s="34"/>
      <c r="I86" s="34"/>
      <c r="J86" s="12" t="s">
        <v>217</v>
      </c>
    </row>
    <row r="87" customFormat="false" ht="19.5" hidden="false" customHeight="true" outlineLevel="0" collapsed="false">
      <c r="A87" s="27" t="n">
        <v>82</v>
      </c>
      <c r="B87" s="28" t="s">
        <v>218</v>
      </c>
      <c r="C87" s="29" t="n">
        <v>1</v>
      </c>
      <c r="D87" s="30"/>
      <c r="E87" s="31" t="str">
        <f aca="false">IF(OR(NOT(ISNUMBER(C87)),D87=""),"",MAX(0,C87-N(D87)))</f>
        <v/>
      </c>
      <c r="F87" s="32"/>
      <c r="G87" s="33" t="str">
        <f aca="false">IF(OR(E87="",F87=""),"",N(E87)*N(F87))</f>
        <v/>
      </c>
      <c r="H87" s="34"/>
      <c r="I87" s="34"/>
      <c r="J87" s="12" t="s">
        <v>219</v>
      </c>
    </row>
    <row r="88" customFormat="false" ht="19.5" hidden="false" customHeight="true" outlineLevel="0" collapsed="false">
      <c r="A88" s="27" t="n">
        <v>83</v>
      </c>
      <c r="B88" s="28" t="s">
        <v>220</v>
      </c>
      <c r="C88" s="29" t="n">
        <v>1</v>
      </c>
      <c r="D88" s="30"/>
      <c r="E88" s="31" t="str">
        <f aca="false">IF(OR(NOT(ISNUMBER(C88)),D88=""),"",MAX(0,C88-N(D88)))</f>
        <v/>
      </c>
      <c r="F88" s="32"/>
      <c r="G88" s="33" t="str">
        <f aca="false">IF(OR(E88="",F88=""),"",N(E88)*N(F88))</f>
        <v/>
      </c>
      <c r="H88" s="34"/>
      <c r="I88" s="34"/>
      <c r="J88" s="12" t="s">
        <v>221</v>
      </c>
    </row>
    <row r="89" customFormat="false" ht="19.5" hidden="false" customHeight="true" outlineLevel="0" collapsed="false">
      <c r="A89" s="27" t="n">
        <v>84</v>
      </c>
      <c r="B89" s="28" t="s">
        <v>222</v>
      </c>
      <c r="C89" s="29" t="n">
        <v>1</v>
      </c>
      <c r="D89" s="30"/>
      <c r="E89" s="31" t="str">
        <f aca="false">IF(OR(NOT(ISNUMBER(C89)),D89=""),"",MAX(0,C89-N(D89)))</f>
        <v/>
      </c>
      <c r="F89" s="32"/>
      <c r="G89" s="33" t="str">
        <f aca="false">IF(OR(E89="",F89=""),"",N(E89)*N(F89))</f>
        <v/>
      </c>
      <c r="H89" s="34"/>
      <c r="I89" s="34"/>
      <c r="J89" s="12" t="s">
        <v>223</v>
      </c>
    </row>
    <row r="90" customFormat="false" ht="19.5" hidden="false" customHeight="true" outlineLevel="0" collapsed="false">
      <c r="A90" s="27" t="n">
        <v>85</v>
      </c>
      <c r="B90" s="28" t="s">
        <v>224</v>
      </c>
      <c r="C90" s="29" t="n">
        <v>1</v>
      </c>
      <c r="D90" s="30"/>
      <c r="E90" s="31" t="str">
        <f aca="false">IF(OR(NOT(ISNUMBER(C90)),D90=""),"",MAX(0,C90-N(D90)))</f>
        <v/>
      </c>
      <c r="F90" s="32"/>
      <c r="G90" s="33" t="str">
        <f aca="false">IF(OR(E90="",F90=""),"",N(E90)*N(F90))</f>
        <v/>
      </c>
      <c r="H90" s="34"/>
      <c r="I90" s="34"/>
      <c r="J90" s="12"/>
    </row>
    <row r="91" customFormat="false" ht="19.5" hidden="false" customHeight="true" outlineLevel="0" collapsed="false">
      <c r="A91" s="27" t="n">
        <v>86</v>
      </c>
      <c r="B91" s="35" t="s">
        <v>225</v>
      </c>
      <c r="C91" s="29" t="n">
        <v>1</v>
      </c>
      <c r="D91" s="30"/>
      <c r="E91" s="31" t="str">
        <f aca="false">IF(OR(NOT(ISNUMBER(C91)),D91=""),"",MAX(0,C91-N(D91)))</f>
        <v/>
      </c>
      <c r="F91" s="32"/>
      <c r="G91" s="33" t="str">
        <f aca="false">IF(OR(E91="",F91=""),"",N(E91)*N(F91))</f>
        <v/>
      </c>
      <c r="H91" s="34"/>
      <c r="I91" s="34"/>
      <c r="J91" s="12" t="s">
        <v>226</v>
      </c>
    </row>
    <row r="92" customFormat="false" ht="19.5" hidden="false" customHeight="true" outlineLevel="0" collapsed="false">
      <c r="A92" s="27" t="n">
        <v>87</v>
      </c>
      <c r="B92" s="28" t="s">
        <v>227</v>
      </c>
      <c r="C92" s="29" t="n">
        <v>1</v>
      </c>
      <c r="D92" s="30"/>
      <c r="E92" s="31" t="str">
        <f aca="false">IF(OR(NOT(ISNUMBER(C92)),D92=""),"",MAX(0,C92-N(D92)))</f>
        <v/>
      </c>
      <c r="F92" s="32"/>
      <c r="G92" s="33" t="str">
        <f aca="false">IF(OR(E92="",F92=""),"",N(E92)*N(F92))</f>
        <v/>
      </c>
      <c r="H92" s="34"/>
      <c r="I92" s="34"/>
      <c r="J92" s="12" t="s">
        <v>228</v>
      </c>
    </row>
    <row r="93" customFormat="false" ht="19.5" hidden="false" customHeight="true" outlineLevel="0" collapsed="false">
      <c r="A93" s="27" t="n">
        <v>88</v>
      </c>
      <c r="B93" s="28" t="s">
        <v>229</v>
      </c>
      <c r="C93" s="29" t="n">
        <v>1</v>
      </c>
      <c r="D93" s="30"/>
      <c r="E93" s="31" t="str">
        <f aca="false">IF(OR(NOT(ISNUMBER(C93)),D93=""),"",MAX(0,C93-N(D93)))</f>
        <v/>
      </c>
      <c r="F93" s="32"/>
      <c r="G93" s="33" t="str">
        <f aca="false">IF(OR(E93="",F93=""),"",N(E93)*N(F93))</f>
        <v/>
      </c>
      <c r="H93" s="34"/>
      <c r="I93" s="34"/>
      <c r="J93" s="12" t="s">
        <v>230</v>
      </c>
    </row>
    <row r="94" customFormat="false" ht="19.5" hidden="false" customHeight="true" outlineLevel="0" collapsed="false">
      <c r="A94" s="27" t="n">
        <v>89</v>
      </c>
      <c r="B94" s="28" t="s">
        <v>231</v>
      </c>
      <c r="C94" s="36" t="n">
        <f aca="false">설정!$C$13+설정!$C$12</f>
        <v>2</v>
      </c>
      <c r="D94" s="30"/>
      <c r="E94" s="31" t="str">
        <f aca="false">IF(OR(NOT(ISNUMBER(C94)),D94=""),"",MAX(0,C94-N(D94)))</f>
        <v/>
      </c>
      <c r="F94" s="32"/>
      <c r="G94" s="33" t="str">
        <f aca="false">IF(OR(E94="",F94=""),"",N(E94)*N(F94))</f>
        <v/>
      </c>
      <c r="H94" s="34"/>
      <c r="I94" s="34"/>
      <c r="J94" s="12" t="s">
        <v>232</v>
      </c>
    </row>
    <row r="95" customFormat="false" ht="19.5" hidden="false" customHeight="true" outlineLevel="0" collapsed="false">
      <c r="A95" s="27" t="n">
        <v>90</v>
      </c>
      <c r="B95" s="35" t="s">
        <v>233</v>
      </c>
      <c r="C95" s="29" t="n">
        <v>5</v>
      </c>
      <c r="D95" s="30"/>
      <c r="E95" s="31" t="str">
        <f aca="false">IF(OR(NOT(ISNUMBER(C95)),D95=""),"",MAX(0,C95-N(D95)))</f>
        <v/>
      </c>
      <c r="F95" s="32"/>
      <c r="G95" s="33" t="str">
        <f aca="false">IF(OR(E95="",F95=""),"",N(E95)*N(F95))</f>
        <v/>
      </c>
      <c r="H95" s="34"/>
      <c r="I95" s="34"/>
      <c r="J95" s="12" t="s">
        <v>234</v>
      </c>
    </row>
    <row r="96" customFormat="false" ht="19.5" hidden="false" customHeight="true" outlineLevel="0" collapsed="false">
      <c r="A96" s="27" t="n">
        <v>91</v>
      </c>
      <c r="B96" s="28" t="s">
        <v>235</v>
      </c>
      <c r="C96" s="36" t="n">
        <f aca="false">설정!$C$13+설정!$C$12</f>
        <v>2</v>
      </c>
      <c r="D96" s="30"/>
      <c r="E96" s="31" t="str">
        <f aca="false">IF(OR(NOT(ISNUMBER(C96)),D96=""),"",MAX(0,C96-N(D96)))</f>
        <v/>
      </c>
      <c r="F96" s="32"/>
      <c r="G96" s="33" t="str">
        <f aca="false">IF(OR(E96="",F96=""),"",N(E96)*N(F96))</f>
        <v/>
      </c>
      <c r="H96" s="34"/>
      <c r="I96" s="34"/>
      <c r="J96" s="12" t="s">
        <v>232</v>
      </c>
    </row>
    <row r="97" customFormat="false" ht="19.5" hidden="false" customHeight="true" outlineLevel="0" collapsed="false">
      <c r="A97" s="27" t="n">
        <v>92</v>
      </c>
      <c r="B97" s="28" t="s">
        <v>236</v>
      </c>
      <c r="C97" s="29" t="n">
        <v>1</v>
      </c>
      <c r="D97" s="30"/>
      <c r="E97" s="31" t="str">
        <f aca="false">IF(OR(NOT(ISNUMBER(C97)),D97=""),"",MAX(0,C97-N(D97)))</f>
        <v/>
      </c>
      <c r="F97" s="32"/>
      <c r="G97" s="33" t="str">
        <f aca="false">IF(OR(E97="",F97=""),"",N(E97)*N(F97))</f>
        <v/>
      </c>
      <c r="H97" s="34"/>
      <c r="I97" s="34"/>
      <c r="J97" s="12"/>
    </row>
    <row r="98" customFormat="false" ht="19.5" hidden="false" customHeight="true" outlineLevel="0" collapsed="false">
      <c r="A98" s="27" t="n">
        <v>93</v>
      </c>
      <c r="B98" s="28" t="s">
        <v>237</v>
      </c>
      <c r="C98" s="31" t="n">
        <f aca="false">설정!$C$8</f>
        <v>3</v>
      </c>
      <c r="D98" s="30"/>
      <c r="E98" s="31" t="str">
        <f aca="false">IF(OR(NOT(ISNUMBER(C98)),D98=""),"",MAX(0,C98-N(D98)))</f>
        <v/>
      </c>
      <c r="F98" s="32"/>
      <c r="G98" s="33" t="str">
        <f aca="false">IF(OR(E98="",F98=""),"",N(E98)*N(F98))</f>
        <v/>
      </c>
      <c r="H98" s="34"/>
      <c r="I98" s="34"/>
      <c r="J98" s="12" t="s">
        <v>238</v>
      </c>
    </row>
    <row r="99" customFormat="false" ht="19.5" hidden="false" customHeight="true" outlineLevel="0" collapsed="false">
      <c r="A99" s="27" t="n">
        <v>94</v>
      </c>
      <c r="B99" s="28" t="s">
        <v>239</v>
      </c>
      <c r="C99" s="29"/>
      <c r="D99" s="30"/>
      <c r="E99" s="31" t="str">
        <f aca="false">IF(OR(NOT(ISNUMBER(C99)),D99=""),"",MAX(0,C99-N(D99)))</f>
        <v/>
      </c>
      <c r="F99" s="32"/>
      <c r="G99" s="33" t="str">
        <f aca="false">IF(OR(E99="",F99=""),"",N(E99)*N(F99))</f>
        <v/>
      </c>
      <c r="H99" s="34"/>
      <c r="I99" s="34"/>
      <c r="J99" s="12" t="s">
        <v>240</v>
      </c>
    </row>
    <row r="100" customFormat="false" ht="19.5" hidden="false" customHeight="true" outlineLevel="0" collapsed="false">
      <c r="A100" s="27" t="n">
        <v>95</v>
      </c>
      <c r="B100" s="28" t="s">
        <v>241</v>
      </c>
      <c r="C100" s="29"/>
      <c r="D100" s="30"/>
      <c r="E100" s="31" t="str">
        <f aca="false">IF(OR(NOT(ISNUMBER(C100)),D100=""),"",MAX(0,C100-N(D100)))</f>
        <v/>
      </c>
      <c r="F100" s="32"/>
      <c r="G100" s="33" t="str">
        <f aca="false">IF(OR(E100="",F100=""),"",N(E100)*N(F100))</f>
        <v/>
      </c>
      <c r="H100" s="34"/>
      <c r="I100" s="34"/>
      <c r="J100" s="12" t="s">
        <v>242</v>
      </c>
    </row>
    <row r="101" customFormat="false" ht="19.5" hidden="false" customHeight="true" outlineLevel="0" collapsed="false">
      <c r="A101" s="27" t="n">
        <v>96</v>
      </c>
      <c r="B101" s="28" t="s">
        <v>243</v>
      </c>
      <c r="C101" s="29"/>
      <c r="D101" s="30"/>
      <c r="E101" s="31" t="str">
        <f aca="false">IF(OR(NOT(ISNUMBER(C101)),D101=""),"",MAX(0,C101-N(D101)))</f>
        <v/>
      </c>
      <c r="F101" s="32"/>
      <c r="G101" s="33" t="str">
        <f aca="false">IF(OR(E101="",F101=""),"",N(E101)*N(F101))</f>
        <v/>
      </c>
      <c r="H101" s="34"/>
      <c r="I101" s="34"/>
      <c r="J101" s="12" t="s">
        <v>244</v>
      </c>
    </row>
    <row r="102" customFormat="false" ht="19.5" hidden="false" customHeight="true" outlineLevel="0" collapsed="false">
      <c r="A102" s="27" t="n">
        <v>97</v>
      </c>
      <c r="B102" s="28" t="s">
        <v>245</v>
      </c>
      <c r="C102" s="36" t="s">
        <v>246</v>
      </c>
      <c r="D102" s="30"/>
      <c r="E102" s="31" t="str">
        <f aca="false">IF(OR(NOT(ISNUMBER(C102)),D102=""),"",MAX(0,C102-N(D102)))</f>
        <v/>
      </c>
      <c r="F102" s="32"/>
      <c r="G102" s="33" t="str">
        <f aca="false">IF(OR(E102="",F102=""),"",N(E102)*N(F102))</f>
        <v/>
      </c>
      <c r="H102" s="34"/>
      <c r="I102" s="34"/>
      <c r="J102" s="12" t="s">
        <v>247</v>
      </c>
    </row>
    <row r="103" customFormat="false" ht="19.5" hidden="false" customHeight="true" outlineLevel="0" collapsed="false">
      <c r="A103" s="27" t="n">
        <v>98</v>
      </c>
      <c r="B103" s="28" t="s">
        <v>248</v>
      </c>
      <c r="C103" s="29"/>
      <c r="D103" s="30"/>
      <c r="E103" s="31" t="str">
        <f aca="false">IF(OR(NOT(ISNUMBER(C103)),D103=""),"",MAX(0,C103-N(D103)))</f>
        <v/>
      </c>
      <c r="F103" s="32"/>
      <c r="G103" s="33" t="str">
        <f aca="false">IF(OR(E103="",F103=""),"",N(E103)*N(F103))</f>
        <v/>
      </c>
      <c r="H103" s="34"/>
      <c r="I103" s="34"/>
      <c r="J103" s="12" t="s">
        <v>249</v>
      </c>
    </row>
    <row r="104" customFormat="false" ht="19.5" hidden="false" customHeight="true" outlineLevel="0" collapsed="false">
      <c r="A104" s="27" t="n">
        <v>99</v>
      </c>
      <c r="B104" s="28" t="s">
        <v>250</v>
      </c>
      <c r="C104" s="36" t="n">
        <f aca="false">설정!$C$17*2</f>
        <v>10</v>
      </c>
      <c r="D104" s="30"/>
      <c r="E104" s="31" t="str">
        <f aca="false">IF(OR(NOT(ISNUMBER(C104)),D104=""),"",MAX(0,C104-N(D104)))</f>
        <v/>
      </c>
      <c r="F104" s="32"/>
      <c r="G104" s="33" t="str">
        <f aca="false">IF(OR(E104="",F104=""),"",N(E104)*N(F104))</f>
        <v/>
      </c>
      <c r="H104" s="34"/>
      <c r="I104" s="34"/>
      <c r="J104" s="12" t="s">
        <v>251</v>
      </c>
    </row>
    <row r="105" customFormat="false" ht="19.5" hidden="false" customHeight="true" outlineLevel="0" collapsed="false">
      <c r="A105" s="27" t="n">
        <v>100</v>
      </c>
      <c r="B105" s="28" t="s">
        <v>252</v>
      </c>
      <c r="C105" s="36" t="n">
        <f aca="false">설정!$C$6+2</f>
        <v>14</v>
      </c>
      <c r="D105" s="30"/>
      <c r="E105" s="31" t="str">
        <f aca="false">IF(OR(NOT(ISNUMBER(C105)),D105=""),"",MAX(0,C105-N(D105)))</f>
        <v/>
      </c>
      <c r="F105" s="32"/>
      <c r="G105" s="33" t="str">
        <f aca="false">IF(OR(E105="",F105=""),"",N(E105)*N(F105))</f>
        <v/>
      </c>
      <c r="H105" s="34"/>
      <c r="I105" s="34"/>
      <c r="J105" s="12" t="s">
        <v>253</v>
      </c>
    </row>
    <row r="106" customFormat="false" ht="19.5" hidden="false" customHeight="true" outlineLevel="0" collapsed="false">
      <c r="A106" s="27" t="n">
        <v>101</v>
      </c>
      <c r="B106" s="28" t="s">
        <v>254</v>
      </c>
      <c r="C106" s="31" t="n">
        <f aca="false">설정!$C$17</f>
        <v>5</v>
      </c>
      <c r="D106" s="30"/>
      <c r="E106" s="31" t="str">
        <f aca="false">IF(OR(NOT(ISNUMBER(C106)),D106=""),"",MAX(0,C106-N(D106)))</f>
        <v/>
      </c>
      <c r="F106" s="32"/>
      <c r="G106" s="33" t="str">
        <f aca="false">IF(OR(E106="",F106=""),"",N(E106)*N(F106))</f>
        <v/>
      </c>
      <c r="H106" s="34"/>
      <c r="I106" s="34"/>
      <c r="J106" s="12" t="s">
        <v>255</v>
      </c>
    </row>
    <row r="107" customFormat="false" ht="19.5" hidden="false" customHeight="true" outlineLevel="0" collapsed="false">
      <c r="A107" s="27" t="n">
        <v>102</v>
      </c>
      <c r="B107" s="28" t="s">
        <v>256</v>
      </c>
      <c r="C107" s="29" t="n">
        <v>2</v>
      </c>
      <c r="D107" s="30"/>
      <c r="E107" s="31" t="str">
        <f aca="false">IF(OR(NOT(ISNUMBER(C107)),D107=""),"",MAX(0,C107-N(D107)))</f>
        <v/>
      </c>
      <c r="F107" s="32"/>
      <c r="G107" s="33" t="str">
        <f aca="false">IF(OR(E107="",F107=""),"",N(E107)*N(F107))</f>
        <v/>
      </c>
      <c r="H107" s="34"/>
      <c r="I107" s="34"/>
      <c r="J107" s="12"/>
    </row>
    <row r="108" customFormat="false" ht="19.5" hidden="false" customHeight="true" outlineLevel="0" collapsed="false">
      <c r="A108" s="27" t="n">
        <v>103</v>
      </c>
      <c r="B108" s="28" t="s">
        <v>257</v>
      </c>
      <c r="C108" s="29" t="n">
        <v>1</v>
      </c>
      <c r="D108" s="30"/>
      <c r="E108" s="31" t="str">
        <f aca="false">IF(OR(NOT(ISNUMBER(C108)),D108=""),"",MAX(0,C108-N(D108)))</f>
        <v/>
      </c>
      <c r="F108" s="32"/>
      <c r="G108" s="33" t="str">
        <f aca="false">IF(OR(E108="",F108=""),"",N(E108)*N(F108))</f>
        <v/>
      </c>
      <c r="H108" s="34"/>
      <c r="I108" s="34"/>
      <c r="J108" s="12"/>
    </row>
    <row r="109" customFormat="false" ht="19.5" hidden="false" customHeight="true" outlineLevel="0" collapsed="false">
      <c r="A109" s="27" t="n">
        <v>104</v>
      </c>
      <c r="B109" s="28" t="s">
        <v>258</v>
      </c>
      <c r="C109" s="29"/>
      <c r="D109" s="30"/>
      <c r="E109" s="31" t="str">
        <f aca="false">IF(OR(NOT(ISNUMBER(C109)),D109=""),"",MAX(0,C109-N(D109)))</f>
        <v/>
      </c>
      <c r="F109" s="32"/>
      <c r="G109" s="33" t="str">
        <f aca="false">IF(OR(E109="",F109=""),"",N(E109)*N(F109))</f>
        <v/>
      </c>
      <c r="H109" s="34"/>
      <c r="I109" s="34"/>
      <c r="J109" s="12" t="s">
        <v>259</v>
      </c>
    </row>
    <row r="110" customFormat="false" ht="19.5" hidden="false" customHeight="true" outlineLevel="0" collapsed="false">
      <c r="A110" s="27" t="n">
        <v>105</v>
      </c>
      <c r="B110" s="28" t="s">
        <v>260</v>
      </c>
      <c r="C110" s="29" t="n">
        <v>1</v>
      </c>
      <c r="D110" s="30"/>
      <c r="E110" s="31" t="str">
        <f aca="false">IF(OR(NOT(ISNUMBER(C110)),D110=""),"",MAX(0,C110-N(D110)))</f>
        <v/>
      </c>
      <c r="F110" s="32"/>
      <c r="G110" s="33" t="str">
        <f aca="false">IF(OR(E110="",F110=""),"",N(E110)*N(F110))</f>
        <v/>
      </c>
      <c r="H110" s="34"/>
      <c r="I110" s="34"/>
      <c r="J110" s="12"/>
    </row>
    <row r="111" customFormat="false" ht="19.5" hidden="false" customHeight="true" outlineLevel="0" collapsed="false">
      <c r="A111" s="27" t="n">
        <v>106</v>
      </c>
      <c r="B111" s="28" t="s">
        <v>261</v>
      </c>
      <c r="C111" s="29"/>
      <c r="D111" s="30"/>
      <c r="E111" s="31" t="str">
        <f aca="false">IF(OR(NOT(ISNUMBER(C111)),D111=""),"",MAX(0,C111-N(D111)))</f>
        <v/>
      </c>
      <c r="F111" s="32"/>
      <c r="G111" s="33" t="str">
        <f aca="false">IF(OR(E111="",F111=""),"",N(E111)*N(F111))</f>
        <v/>
      </c>
      <c r="H111" s="34"/>
      <c r="I111" s="34"/>
      <c r="J111" s="12" t="s">
        <v>262</v>
      </c>
    </row>
    <row r="112" customFormat="false" ht="19.5" hidden="false" customHeight="true" outlineLevel="0" collapsed="false">
      <c r="A112" s="27" t="n">
        <v>107</v>
      </c>
      <c r="B112" s="28" t="s">
        <v>263</v>
      </c>
      <c r="C112" s="29"/>
      <c r="D112" s="30"/>
      <c r="E112" s="31" t="str">
        <f aca="false">IF(OR(NOT(ISNUMBER(C112)),D112=""),"",MAX(0,C112-N(D112)))</f>
        <v/>
      </c>
      <c r="F112" s="32"/>
      <c r="G112" s="33" t="str">
        <f aca="false">IF(OR(E112="",F112=""),"",N(E112)*N(F112))</f>
        <v/>
      </c>
      <c r="H112" s="34"/>
      <c r="I112" s="34"/>
      <c r="J112" s="12" t="s">
        <v>134</v>
      </c>
    </row>
    <row r="113" customFormat="false" ht="19.5" hidden="false" customHeight="true" outlineLevel="0" collapsed="false">
      <c r="A113" s="27" t="n">
        <v>108</v>
      </c>
      <c r="B113" s="28" t="s">
        <v>264</v>
      </c>
      <c r="C113" s="29"/>
      <c r="D113" s="30"/>
      <c r="E113" s="31" t="str">
        <f aca="false">IF(OR(NOT(ISNUMBER(C113)),D113=""),"",MAX(0,C113-N(D113)))</f>
        <v/>
      </c>
      <c r="F113" s="32"/>
      <c r="G113" s="33" t="str">
        <f aca="false">IF(OR(E113="",F113=""),"",N(E113)*N(F113))</f>
        <v/>
      </c>
      <c r="H113" s="34"/>
      <c r="I113" s="34"/>
      <c r="J113" s="12" t="s">
        <v>134</v>
      </c>
    </row>
    <row r="114" customFormat="false" ht="19.5" hidden="false" customHeight="true" outlineLevel="0" collapsed="false">
      <c r="A114" s="27" t="n">
        <v>109</v>
      </c>
      <c r="B114" s="28"/>
      <c r="C114" s="29"/>
      <c r="D114" s="30"/>
      <c r="E114" s="31" t="str">
        <f aca="false">IF(OR(NOT(ISNUMBER(C114)),D114=""),"",MAX(0,C114-N(D114)))</f>
        <v/>
      </c>
      <c r="F114" s="32"/>
      <c r="G114" s="33" t="str">
        <f aca="false">IF(OR(E114="",F114=""),"",N(E114)*N(F114))</f>
        <v/>
      </c>
      <c r="H114" s="34"/>
      <c r="I114" s="34"/>
      <c r="J114" s="12"/>
    </row>
    <row r="115" customFormat="false" ht="19.5" hidden="false" customHeight="true" outlineLevel="0" collapsed="false">
      <c r="A115" s="27" t="n">
        <v>110</v>
      </c>
      <c r="B115" s="28"/>
      <c r="C115" s="29"/>
      <c r="D115" s="30"/>
      <c r="E115" s="31" t="str">
        <f aca="false">IF(OR(NOT(ISNUMBER(C115)),D115=""),"",MAX(0,C115-N(D115)))</f>
        <v/>
      </c>
      <c r="F115" s="32"/>
      <c r="G115" s="33" t="str">
        <f aca="false">IF(OR(E115="",F115=""),"",N(E115)*N(F115))</f>
        <v/>
      </c>
      <c r="H115" s="34"/>
      <c r="I115" s="34"/>
      <c r="J115" s="12"/>
    </row>
    <row r="116" customFormat="false" ht="19.5" hidden="false" customHeight="true" outlineLevel="0" collapsed="false">
      <c r="A116" s="27" t="n">
        <v>111</v>
      </c>
      <c r="B116" s="28"/>
      <c r="C116" s="29"/>
      <c r="D116" s="30"/>
      <c r="E116" s="31" t="str">
        <f aca="false">IF(OR(NOT(ISNUMBER(C116)),D116=""),"",MAX(0,C116-N(D116)))</f>
        <v/>
      </c>
      <c r="F116" s="32"/>
      <c r="G116" s="33" t="str">
        <f aca="false">IF(OR(E116="",F116=""),"",N(E116)*N(F116))</f>
        <v/>
      </c>
      <c r="H116" s="34"/>
      <c r="I116" s="34"/>
      <c r="J116" s="12"/>
    </row>
    <row r="117" customFormat="false" ht="19.5" hidden="false" customHeight="true" outlineLevel="0" collapsed="false">
      <c r="A117" s="27" t="n">
        <v>112</v>
      </c>
      <c r="B117" s="28"/>
      <c r="C117" s="29"/>
      <c r="D117" s="30"/>
      <c r="E117" s="31" t="str">
        <f aca="false">IF(OR(NOT(ISNUMBER(C117)),D117=""),"",MAX(0,C117-N(D117)))</f>
        <v/>
      </c>
      <c r="F117" s="32"/>
      <c r="G117" s="33" t="str">
        <f aca="false">IF(OR(E117="",F117=""),"",N(E117)*N(F117))</f>
        <v/>
      </c>
      <c r="H117" s="34"/>
      <c r="I117" s="34"/>
      <c r="J117" s="12"/>
    </row>
    <row r="118" customFormat="false" ht="19.5" hidden="false" customHeight="true" outlineLevel="0" collapsed="false">
      <c r="A118" s="27" t="n">
        <v>113</v>
      </c>
      <c r="B118" s="28"/>
      <c r="C118" s="29"/>
      <c r="D118" s="30"/>
      <c r="E118" s="31" t="str">
        <f aca="false">IF(OR(NOT(ISNUMBER(C118)),D118=""),"",MAX(0,C118-N(D118)))</f>
        <v/>
      </c>
      <c r="F118" s="32"/>
      <c r="G118" s="33" t="str">
        <f aca="false">IF(OR(E118="",F118=""),"",N(E118)*N(F118))</f>
        <v/>
      </c>
      <c r="H118" s="34"/>
      <c r="I118" s="34"/>
      <c r="J118" s="12"/>
    </row>
    <row r="119" customFormat="false" ht="19.5" hidden="false" customHeight="true" outlineLevel="0" collapsed="false">
      <c r="A119" s="27" t="n">
        <v>114</v>
      </c>
      <c r="B119" s="28"/>
      <c r="C119" s="29"/>
      <c r="D119" s="30"/>
      <c r="E119" s="31" t="str">
        <f aca="false">IF(OR(NOT(ISNUMBER(C119)),D119=""),"",MAX(0,C119-N(D119)))</f>
        <v/>
      </c>
      <c r="F119" s="32"/>
      <c r="G119" s="33" t="str">
        <f aca="false">IF(OR(E119="",F119=""),"",N(E119)*N(F119))</f>
        <v/>
      </c>
      <c r="H119" s="34"/>
      <c r="I119" s="34"/>
      <c r="J119" s="12"/>
    </row>
    <row r="120" customFormat="false" ht="19.5" hidden="false" customHeight="true" outlineLevel="0" collapsed="false">
      <c r="A120" s="27" t="n">
        <v>115</v>
      </c>
      <c r="B120" s="28"/>
      <c r="C120" s="29"/>
      <c r="D120" s="30"/>
      <c r="E120" s="31" t="str">
        <f aca="false">IF(OR(NOT(ISNUMBER(C120)),D120=""),"",MAX(0,C120-N(D120)))</f>
        <v/>
      </c>
      <c r="F120" s="32"/>
      <c r="G120" s="33" t="str">
        <f aca="false">IF(OR(E120="",F120=""),"",N(E120)*N(F120))</f>
        <v/>
      </c>
      <c r="H120" s="34"/>
      <c r="I120" s="34"/>
      <c r="J120" s="12"/>
    </row>
    <row r="121" customFormat="false" ht="19.5" hidden="false" customHeight="true" outlineLevel="0" collapsed="false">
      <c r="A121" s="27" t="n">
        <v>116</v>
      </c>
      <c r="B121" s="28"/>
      <c r="C121" s="29"/>
      <c r="D121" s="30"/>
      <c r="E121" s="31" t="str">
        <f aca="false">IF(OR(NOT(ISNUMBER(C121)),D121=""),"",MAX(0,C121-N(D121)))</f>
        <v/>
      </c>
      <c r="F121" s="32"/>
      <c r="G121" s="33" t="str">
        <f aca="false">IF(OR(E121="",F121=""),"",N(E121)*N(F121))</f>
        <v/>
      </c>
      <c r="H121" s="34"/>
      <c r="I121" s="34"/>
      <c r="J121" s="12"/>
    </row>
    <row r="122" customFormat="false" ht="19.5" hidden="false" customHeight="true" outlineLevel="0" collapsed="false">
      <c r="A122" s="27" t="n">
        <v>117</v>
      </c>
      <c r="B122" s="28"/>
      <c r="C122" s="29"/>
      <c r="D122" s="30"/>
      <c r="E122" s="31" t="str">
        <f aca="false">IF(OR(NOT(ISNUMBER(C122)),D122=""),"",MAX(0,C122-N(D122)))</f>
        <v/>
      </c>
      <c r="F122" s="32"/>
      <c r="G122" s="33" t="str">
        <f aca="false">IF(OR(E122="",F122=""),"",N(E122)*N(F122))</f>
        <v/>
      </c>
      <c r="H122" s="34"/>
      <c r="I122" s="34"/>
      <c r="J122" s="12"/>
    </row>
    <row r="123" customFormat="false" ht="19.5" hidden="false" customHeight="true" outlineLevel="0" collapsed="false">
      <c r="A123" s="27" t="n">
        <v>118</v>
      </c>
      <c r="B123" s="28"/>
      <c r="C123" s="29"/>
      <c r="D123" s="30"/>
      <c r="E123" s="31" t="str">
        <f aca="false">IF(OR(NOT(ISNUMBER(C123)),D123=""),"",MAX(0,C123-N(D123)))</f>
        <v/>
      </c>
      <c r="F123" s="32"/>
      <c r="G123" s="33" t="str">
        <f aca="false">IF(OR(E123="",F123=""),"",N(E123)*N(F123))</f>
        <v/>
      </c>
      <c r="H123" s="34"/>
      <c r="I123" s="34"/>
      <c r="J123" s="12"/>
    </row>
    <row r="124" customFormat="false" ht="19.5" hidden="false" customHeight="true" outlineLevel="0" collapsed="false">
      <c r="A124" s="27" t="n">
        <v>119</v>
      </c>
      <c r="B124" s="28"/>
      <c r="C124" s="29"/>
      <c r="D124" s="30"/>
      <c r="E124" s="31" t="str">
        <f aca="false">IF(OR(NOT(ISNUMBER(C124)),D124=""),"",MAX(0,C124-N(D124)))</f>
        <v/>
      </c>
      <c r="F124" s="32"/>
      <c r="G124" s="33" t="str">
        <f aca="false">IF(OR(E124="",F124=""),"",N(E124)*N(F124))</f>
        <v/>
      </c>
      <c r="H124" s="34"/>
      <c r="I124" s="34"/>
      <c r="J124" s="12"/>
    </row>
    <row r="125" customFormat="false" ht="19.5" hidden="false" customHeight="true" outlineLevel="0" collapsed="false">
      <c r="A125" s="27" t="n">
        <v>120</v>
      </c>
      <c r="B125" s="28"/>
      <c r="C125" s="29"/>
      <c r="D125" s="30"/>
      <c r="E125" s="31" t="str">
        <f aca="false">IF(OR(NOT(ISNUMBER(C125)),D125=""),"",MAX(0,C125-N(D125)))</f>
        <v/>
      </c>
      <c r="F125" s="32"/>
      <c r="G125" s="33" t="str">
        <f aca="false">IF(OR(E125="",F125=""),"",N(E125)*N(F125))</f>
        <v/>
      </c>
      <c r="H125" s="34"/>
      <c r="I125" s="34"/>
      <c r="J125" s="12"/>
    </row>
    <row r="126" customFormat="false" ht="19.5" hidden="false" customHeight="true" outlineLevel="0" collapsed="false">
      <c r="A126" s="27" t="n">
        <v>121</v>
      </c>
      <c r="B126" s="28"/>
      <c r="C126" s="29"/>
      <c r="D126" s="30"/>
      <c r="E126" s="31" t="str">
        <f aca="false">IF(OR(NOT(ISNUMBER(C126)),D126=""),"",MAX(0,C126-N(D126)))</f>
        <v/>
      </c>
      <c r="F126" s="32"/>
      <c r="G126" s="33" t="str">
        <f aca="false">IF(OR(E126="",F126=""),"",N(E126)*N(F126))</f>
        <v/>
      </c>
      <c r="H126" s="34"/>
      <c r="I126" s="34"/>
      <c r="J126" s="12"/>
    </row>
    <row r="127" customFormat="false" ht="19.5" hidden="false" customHeight="true" outlineLevel="0" collapsed="false">
      <c r="A127" s="27" t="n">
        <v>122</v>
      </c>
      <c r="B127" s="28"/>
      <c r="C127" s="29"/>
      <c r="D127" s="30"/>
      <c r="E127" s="31" t="str">
        <f aca="false">IF(OR(NOT(ISNUMBER(C127)),D127=""),"",MAX(0,C127-N(D127)))</f>
        <v/>
      </c>
      <c r="F127" s="32"/>
      <c r="G127" s="33" t="str">
        <f aca="false">IF(OR(E127="",F127=""),"",N(E127)*N(F127))</f>
        <v/>
      </c>
      <c r="H127" s="34"/>
      <c r="I127" s="34"/>
      <c r="J127" s="12"/>
    </row>
    <row r="128" customFormat="false" ht="19.5" hidden="false" customHeight="true" outlineLevel="0" collapsed="false">
      <c r="A128" s="27" t="n">
        <v>123</v>
      </c>
      <c r="B128" s="28"/>
      <c r="C128" s="29"/>
      <c r="D128" s="30"/>
      <c r="E128" s="31" t="str">
        <f aca="false">IF(OR(NOT(ISNUMBER(C128)),D128=""),"",MAX(0,C128-N(D128)))</f>
        <v/>
      </c>
      <c r="F128" s="32"/>
      <c r="G128" s="33" t="str">
        <f aca="false">IF(OR(E128="",F128=""),"",N(E128)*N(F128))</f>
        <v/>
      </c>
      <c r="H128" s="34"/>
      <c r="I128" s="34"/>
      <c r="J128" s="12"/>
    </row>
    <row r="129" customFormat="false" ht="19.5" hidden="false" customHeight="true" outlineLevel="0" collapsed="false">
      <c r="A129" s="27" t="n">
        <v>124</v>
      </c>
      <c r="B129" s="28"/>
      <c r="C129" s="29"/>
      <c r="D129" s="30"/>
      <c r="E129" s="31" t="str">
        <f aca="false">IF(OR(NOT(ISNUMBER(C129)),D129=""),"",MAX(0,C129-N(D129)))</f>
        <v/>
      </c>
      <c r="F129" s="32"/>
      <c r="G129" s="33" t="str">
        <f aca="false">IF(OR(E129="",F129=""),"",N(E129)*N(F129))</f>
        <v/>
      </c>
      <c r="H129" s="34"/>
      <c r="I129" s="34"/>
      <c r="J129" s="12"/>
    </row>
    <row r="130" customFormat="false" ht="19.5" hidden="false" customHeight="true" outlineLevel="0" collapsed="false">
      <c r="A130" s="27" t="n">
        <v>125</v>
      </c>
      <c r="B130" s="28"/>
      <c r="C130" s="29"/>
      <c r="D130" s="30"/>
      <c r="E130" s="31" t="str">
        <f aca="false">IF(OR(NOT(ISNUMBER(C130)),D130=""),"",MAX(0,C130-N(D130)))</f>
        <v/>
      </c>
      <c r="F130" s="32"/>
      <c r="G130" s="33" t="str">
        <f aca="false">IF(OR(E130="",F130=""),"",N(E130)*N(F130))</f>
        <v/>
      </c>
      <c r="H130" s="34"/>
      <c r="I130" s="34"/>
      <c r="J130" s="12"/>
    </row>
    <row r="131" customFormat="false" ht="19.5" hidden="false" customHeight="true" outlineLevel="0" collapsed="false">
      <c r="A131" s="27" t="n">
        <v>126</v>
      </c>
      <c r="B131" s="28"/>
      <c r="C131" s="29"/>
      <c r="D131" s="30"/>
      <c r="E131" s="31" t="str">
        <f aca="false">IF(OR(NOT(ISNUMBER(C131)),D131=""),"",MAX(0,C131-N(D131)))</f>
        <v/>
      </c>
      <c r="F131" s="32"/>
      <c r="G131" s="33" t="str">
        <f aca="false">IF(OR(E131="",F131=""),"",N(E131)*N(F131))</f>
        <v/>
      </c>
      <c r="H131" s="34"/>
      <c r="I131" s="34"/>
      <c r="J131" s="12"/>
    </row>
    <row r="132" customFormat="false" ht="19.5" hidden="false" customHeight="true" outlineLevel="0" collapsed="false">
      <c r="A132" s="27" t="n">
        <v>127</v>
      </c>
      <c r="B132" s="28"/>
      <c r="C132" s="29"/>
      <c r="D132" s="30"/>
      <c r="E132" s="31" t="str">
        <f aca="false">IF(OR(NOT(ISNUMBER(C132)),D132=""),"",MAX(0,C132-N(D132)))</f>
        <v/>
      </c>
      <c r="F132" s="32"/>
      <c r="G132" s="33" t="str">
        <f aca="false">IF(OR(E132="",F132=""),"",N(E132)*N(F132))</f>
        <v/>
      </c>
      <c r="H132" s="34"/>
      <c r="I132" s="34"/>
      <c r="J132" s="12"/>
    </row>
    <row r="133" customFormat="false" ht="19.5" hidden="false" customHeight="true" outlineLevel="0" collapsed="false">
      <c r="A133" s="27" t="n">
        <v>128</v>
      </c>
      <c r="B133" s="28"/>
      <c r="C133" s="29"/>
      <c r="D133" s="30"/>
      <c r="E133" s="31" t="str">
        <f aca="false">IF(OR(NOT(ISNUMBER(C133)),D133=""),"",MAX(0,C133-N(D133)))</f>
        <v/>
      </c>
      <c r="F133" s="32"/>
      <c r="G133" s="33" t="str">
        <f aca="false">IF(OR(E133="",F133=""),"",N(E133)*N(F133))</f>
        <v/>
      </c>
      <c r="H133" s="34"/>
      <c r="I133" s="34"/>
      <c r="J133" s="12"/>
    </row>
    <row r="134" customFormat="false" ht="19.5" hidden="false" customHeight="true" outlineLevel="0" collapsed="false">
      <c r="A134" s="27" t="n">
        <v>129</v>
      </c>
      <c r="B134" s="28"/>
      <c r="C134" s="29"/>
      <c r="D134" s="30"/>
      <c r="E134" s="31" t="str">
        <f aca="false">IF(OR(NOT(ISNUMBER(C134)),D134=""),"",MAX(0,C134-N(D134)))</f>
        <v/>
      </c>
      <c r="F134" s="32"/>
      <c r="G134" s="33" t="str">
        <f aca="false">IF(OR(E134="",F134=""),"",N(E134)*N(F134))</f>
        <v/>
      </c>
      <c r="H134" s="34"/>
      <c r="I134" s="34"/>
      <c r="J134" s="12"/>
    </row>
    <row r="135" customFormat="false" ht="19.5" hidden="false" customHeight="true" outlineLevel="0" collapsed="false">
      <c r="A135" s="27" t="n">
        <v>130</v>
      </c>
      <c r="B135" s="28"/>
      <c r="C135" s="29"/>
      <c r="D135" s="30"/>
      <c r="E135" s="31" t="str">
        <f aca="false">IF(OR(NOT(ISNUMBER(C135)),D135=""),"",MAX(0,C135-N(D135)))</f>
        <v/>
      </c>
      <c r="F135" s="32"/>
      <c r="G135" s="33" t="str">
        <f aca="false">IF(OR(E135="",F135=""),"",N(E135)*N(F135))</f>
        <v/>
      </c>
      <c r="H135" s="34"/>
      <c r="I135" s="34"/>
      <c r="J135" s="12"/>
    </row>
    <row r="136" customFormat="false" ht="19.5" hidden="false" customHeight="true" outlineLevel="0" collapsed="false">
      <c r="A136" s="27" t="n">
        <v>131</v>
      </c>
      <c r="B136" s="28"/>
      <c r="C136" s="29"/>
      <c r="D136" s="30"/>
      <c r="E136" s="31" t="str">
        <f aca="false">IF(OR(NOT(ISNUMBER(C136)),D136=""),"",MAX(0,C136-N(D136)))</f>
        <v/>
      </c>
      <c r="F136" s="32"/>
      <c r="G136" s="33" t="str">
        <f aca="false">IF(OR(E136="",F136=""),"",N(E136)*N(F136))</f>
        <v/>
      </c>
      <c r="H136" s="34"/>
      <c r="I136" s="34"/>
      <c r="J136" s="12"/>
    </row>
    <row r="137" customFormat="false" ht="19.5" hidden="false" customHeight="true" outlineLevel="0" collapsed="false">
      <c r="A137" s="27" t="n">
        <v>132</v>
      </c>
      <c r="B137" s="28"/>
      <c r="C137" s="29"/>
      <c r="D137" s="30"/>
      <c r="E137" s="31" t="str">
        <f aca="false">IF(OR(NOT(ISNUMBER(C137)),D137=""),"",MAX(0,C137-N(D137)))</f>
        <v/>
      </c>
      <c r="F137" s="32"/>
      <c r="G137" s="33" t="str">
        <f aca="false">IF(OR(E137="",F137=""),"",N(E137)*N(F137))</f>
        <v/>
      </c>
      <c r="H137" s="34"/>
      <c r="I137" s="34"/>
      <c r="J137" s="12"/>
    </row>
    <row r="138" customFormat="false" ht="19.5" hidden="false" customHeight="true" outlineLevel="0" collapsed="false">
      <c r="A138" s="27" t="n">
        <v>133</v>
      </c>
      <c r="B138" s="28"/>
      <c r="C138" s="29"/>
      <c r="D138" s="30"/>
      <c r="E138" s="31" t="str">
        <f aca="false">IF(OR(NOT(ISNUMBER(C138)),D138=""),"",MAX(0,C138-N(D138)))</f>
        <v/>
      </c>
      <c r="F138" s="32"/>
      <c r="G138" s="33" t="str">
        <f aca="false">IF(OR(E138="",F138=""),"",N(E138)*N(F138))</f>
        <v/>
      </c>
      <c r="H138" s="34"/>
      <c r="I138" s="34"/>
      <c r="J138" s="12"/>
    </row>
    <row r="139" customFormat="false" ht="19.5" hidden="false" customHeight="true" outlineLevel="0" collapsed="false">
      <c r="A139" s="27" t="n">
        <v>134</v>
      </c>
      <c r="B139" s="28"/>
      <c r="C139" s="29"/>
      <c r="D139" s="30"/>
      <c r="E139" s="31" t="str">
        <f aca="false">IF(OR(NOT(ISNUMBER(C139)),D139=""),"",MAX(0,C139-N(D139)))</f>
        <v/>
      </c>
      <c r="F139" s="32"/>
      <c r="G139" s="33" t="str">
        <f aca="false">IF(OR(E139="",F139=""),"",N(E139)*N(F139))</f>
        <v/>
      </c>
      <c r="H139" s="34"/>
      <c r="I139" s="34"/>
      <c r="J139" s="12"/>
    </row>
    <row r="140" customFormat="false" ht="19.5" hidden="false" customHeight="true" outlineLevel="0" collapsed="false">
      <c r="A140" s="27" t="n">
        <v>135</v>
      </c>
      <c r="B140" s="28"/>
      <c r="C140" s="29"/>
      <c r="D140" s="30"/>
      <c r="E140" s="31" t="str">
        <f aca="false">IF(OR(NOT(ISNUMBER(C140)),D140=""),"",MAX(0,C140-N(D140)))</f>
        <v/>
      </c>
      <c r="F140" s="32"/>
      <c r="G140" s="33" t="str">
        <f aca="false">IF(OR(E140="",F140=""),"",N(E140)*N(F140))</f>
        <v/>
      </c>
      <c r="H140" s="34"/>
      <c r="I140" s="34"/>
      <c r="J140" s="12"/>
    </row>
    <row r="141" customFormat="false" ht="19.5" hidden="false" customHeight="true" outlineLevel="0" collapsed="false">
      <c r="A141" s="27" t="n">
        <v>136</v>
      </c>
      <c r="B141" s="28"/>
      <c r="C141" s="29"/>
      <c r="D141" s="30"/>
      <c r="E141" s="31" t="str">
        <f aca="false">IF(OR(NOT(ISNUMBER(C141)),D141=""),"",MAX(0,C141-N(D141)))</f>
        <v/>
      </c>
      <c r="F141" s="32"/>
      <c r="G141" s="33" t="str">
        <f aca="false">IF(OR(E141="",F141=""),"",N(E141)*N(F141))</f>
        <v/>
      </c>
      <c r="H141" s="34"/>
      <c r="I141" s="34"/>
      <c r="J141" s="12"/>
    </row>
    <row r="142" customFormat="false" ht="19.5" hidden="false" customHeight="true" outlineLevel="0" collapsed="false">
      <c r="A142" s="27" t="n">
        <v>137</v>
      </c>
      <c r="B142" s="28"/>
      <c r="C142" s="29"/>
      <c r="D142" s="30"/>
      <c r="E142" s="31" t="str">
        <f aca="false">IF(OR(NOT(ISNUMBER(C142)),D142=""),"",MAX(0,C142-N(D142)))</f>
        <v/>
      </c>
      <c r="F142" s="32"/>
      <c r="G142" s="33" t="str">
        <f aca="false">IF(OR(E142="",F142=""),"",N(E142)*N(F142))</f>
        <v/>
      </c>
      <c r="H142" s="34"/>
      <c r="I142" s="34"/>
      <c r="J142" s="12"/>
    </row>
    <row r="143" customFormat="false" ht="19.5" hidden="false" customHeight="true" outlineLevel="0" collapsed="false">
      <c r="A143" s="27" t="n">
        <v>138</v>
      </c>
      <c r="B143" s="28"/>
      <c r="C143" s="29"/>
      <c r="D143" s="30"/>
      <c r="E143" s="31" t="str">
        <f aca="false">IF(OR(NOT(ISNUMBER(C143)),D143=""),"",MAX(0,C143-N(D143)))</f>
        <v/>
      </c>
      <c r="F143" s="32"/>
      <c r="G143" s="33" t="str">
        <f aca="false">IF(OR(E143="",F143=""),"",N(E143)*N(F143))</f>
        <v/>
      </c>
      <c r="H143" s="34"/>
      <c r="I143" s="34"/>
      <c r="J143" s="12"/>
    </row>
    <row r="144" customFormat="false" ht="24" hidden="false" customHeight="true" outlineLevel="0" collapsed="false">
      <c r="A144" s="39" t="s">
        <v>265</v>
      </c>
      <c r="B144" s="39"/>
      <c r="C144" s="39"/>
      <c r="D144" s="39"/>
      <c r="E144" s="40" t="n">
        <f aca="false">SUM(E6:E143)</f>
        <v>0</v>
      </c>
      <c r="F144" s="39"/>
      <c r="G144" s="41" t="n">
        <f aca="false">SUM(G6:G143)</f>
        <v>0</v>
      </c>
      <c r="H144" s="39"/>
      <c r="I144" s="39"/>
      <c r="J144" s="39"/>
    </row>
  </sheetData>
  <autoFilter ref="A5:J143"/>
  <mergeCells count="2">
    <mergeCell ref="A1:J1"/>
    <mergeCell ref="A2:J2"/>
  </mergeCells>
  <conditionalFormatting sqref="A6:J143">
    <cfRule type="expression" priority="2" aboveAverage="0" equalAverage="0" bottom="0" percent="0" rank="0" text="" dxfId="14">
      <formula>$B6=""</formula>
    </cfRule>
    <cfRule type="expression" priority="3" aboveAverage="0" equalAverage="0" bottom="0" percent="0" rank="0" text="" dxfId="15">
      <formula>AND(ISNUMBER($E6),$E6&gt;0)</formula>
    </cfRule>
    <cfRule type="expression" priority="4" aboveAverage="0" equalAverage="0" bottom="0" percent="0" rank="0" text="" dxfId="16">
      <formula>$I6="입고"</formula>
    </cfRule>
  </conditionalFormatting>
  <dataValidations count="1">
    <dataValidation allowBlank="true" errorStyle="stop" operator="between" showDropDown="false" showErrorMessage="false" showInputMessage="false" sqref="I6:I143" type="list">
      <formula1>"대기,발주,입고,보류"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40"/>
  </cols>
  <sheetData>
    <row r="1" customFormat="false" ht="36" hidden="false" customHeight="true" outlineLevel="0" collapsed="false">
      <c r="A1" s="18" t="str">
        <f aca="false">설정!$C$3&amp;"   발주 집계"</f>
        <v>［ 의료기관명 ］   발주 집계</v>
      </c>
      <c r="B1" s="18"/>
      <c r="C1" s="18"/>
      <c r="D1" s="18"/>
    </row>
    <row r="2" customFormat="false" ht="18" hidden="false" customHeight="true" outlineLevel="0" collapsed="false">
      <c r="A2" s="19" t="s">
        <v>266</v>
      </c>
      <c r="B2" s="19"/>
      <c r="C2" s="19"/>
      <c r="D2" s="19"/>
    </row>
    <row r="3" customFormat="false" ht="6" hidden="false" customHeight="true" outlineLevel="0" collapsed="false"/>
    <row r="4" customFormat="false" ht="24" hidden="false" customHeight="true" outlineLevel="0" collapsed="false">
      <c r="A4" s="14" t="s">
        <v>267</v>
      </c>
      <c r="B4" s="14"/>
      <c r="C4" s="14"/>
      <c r="D4" s="14"/>
    </row>
    <row r="5" customFormat="false" ht="21.75" hidden="false" customHeight="true" outlineLevel="0" collapsed="false">
      <c r="B5" s="42" t="s">
        <v>268</v>
      </c>
      <c r="C5" s="43" t="n">
        <f aca="false">COUNTA(비품표!$B$6:$B$143)</f>
        <v>108</v>
      </c>
      <c r="D5" s="44" t="s">
        <v>269</v>
      </c>
    </row>
    <row r="6" customFormat="false" ht="21.75" hidden="false" customHeight="true" outlineLevel="0" collapsed="false">
      <c r="B6" s="42" t="s">
        <v>270</v>
      </c>
      <c r="C6" s="43" t="n">
        <f aca="false">COUNT(비품표!$D$6:$D$143)</f>
        <v>0</v>
      </c>
      <c r="D6" s="44"/>
    </row>
    <row r="7" customFormat="false" ht="21.75" hidden="false" customHeight="true" outlineLevel="0" collapsed="false">
      <c r="B7" s="42" t="s">
        <v>271</v>
      </c>
      <c r="C7" s="43" t="n">
        <f aca="false">COUNTIF(비품표!$E$6:$E$143,"&gt;0")</f>
        <v>0</v>
      </c>
      <c r="D7" s="44" t="s">
        <v>272</v>
      </c>
    </row>
    <row r="8" customFormat="false" ht="21.75" hidden="false" customHeight="true" outlineLevel="0" collapsed="false">
      <c r="B8" s="42" t="s">
        <v>273</v>
      </c>
      <c r="C8" s="45" t="n">
        <f aca="false">SUM(비품표!$E$6:$E$143)</f>
        <v>0</v>
      </c>
      <c r="D8" s="44"/>
    </row>
    <row r="9" customFormat="false" ht="21.75" hidden="false" customHeight="true" outlineLevel="0" collapsed="false">
      <c r="B9" s="42" t="s">
        <v>274</v>
      </c>
      <c r="C9" s="46" t="n">
        <f aca="false">SUM(비품표!$G$6:$G$143)</f>
        <v>0</v>
      </c>
      <c r="D9" s="44" t="s">
        <v>275</v>
      </c>
    </row>
    <row r="10" customFormat="false" ht="21.75" hidden="false" customHeight="true" outlineLevel="0" collapsed="false">
      <c r="B10" s="42" t="s">
        <v>276</v>
      </c>
      <c r="C10" s="43" t="n">
        <f aca="false">COUNTIF(비품표!$I$6:$I$143,"대기")</f>
        <v>0</v>
      </c>
      <c r="D10" s="44"/>
    </row>
    <row r="11" customFormat="false" ht="21.75" hidden="false" customHeight="true" outlineLevel="0" collapsed="false">
      <c r="B11" s="42" t="s">
        <v>277</v>
      </c>
      <c r="C11" s="43" t="n">
        <f aca="false">COUNTIF(비품표!$I$6:$I$143,"발주")</f>
        <v>0</v>
      </c>
      <c r="D11" s="44"/>
    </row>
    <row r="12" customFormat="false" ht="21.75" hidden="false" customHeight="true" outlineLevel="0" collapsed="false">
      <c r="B12" s="42" t="s">
        <v>278</v>
      </c>
      <c r="C12" s="43" t="n">
        <f aca="false">COUNTIF(비품표!$I$6:$I$143,"입고")</f>
        <v>0</v>
      </c>
      <c r="D12" s="44"/>
    </row>
    <row r="13" customFormat="false" ht="21.75" hidden="false" customHeight="true" outlineLevel="0" collapsed="false">
      <c r="B13" s="42" t="s">
        <v>279</v>
      </c>
      <c r="C13" s="43" t="n">
        <f aca="false">COUNTIF(비품표!$I$6:$I$143,"보류")</f>
        <v>0</v>
      </c>
      <c r="D13" s="44"/>
    </row>
    <row r="15" customFormat="false" ht="25.5" hidden="false" customHeight="true" outlineLevel="0" collapsed="false">
      <c r="B15" s="47" t="s">
        <v>280</v>
      </c>
      <c r="C15" s="47"/>
      <c r="D15" s="47"/>
    </row>
    <row r="17" customFormat="false" ht="15" hidden="false" customHeight="true" outlineLevel="0" collapsed="false">
      <c r="B17" s="48" t="s">
        <v>281</v>
      </c>
      <c r="C17" s="48"/>
      <c r="D17" s="48"/>
    </row>
  </sheetData>
  <mergeCells count="5">
    <mergeCell ref="A1:D1"/>
    <mergeCell ref="A2:D2"/>
    <mergeCell ref="A4:D4"/>
    <mergeCell ref="B15:D15"/>
    <mergeCell ref="B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2026-10-19T05:35:56Z</dcterms:created>
  <dc:creator>openpyxl</dc:creator>
  <dc:description/>
  <dc:language>en-US</dc:language>
  <cp:lastModifiedBy/>
  <dcterms:modified xsi:type="dcterms:W3CDTF">2026-10-19T05:35:56Z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